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DieseArbeitsmappe" hidePivotFieldList="1" showPivotChartFilter="1"/>
  <mc:AlternateContent xmlns:mc="http://schemas.openxmlformats.org/markup-compatibility/2006">
    <mc:Choice Requires="x15">
      <x15ac:absPath xmlns:x15ac="http://schemas.microsoft.com/office/spreadsheetml/2010/11/ac" url="Z:\Befinden\Vorlagen\"/>
    </mc:Choice>
  </mc:AlternateContent>
  <xr:revisionPtr revIDLastSave="0" documentId="13_ncr:1_{8F64E009-76CB-4108-AFAB-8FAF056360EE}" xr6:coauthVersionLast="47" xr6:coauthVersionMax="47" xr10:uidLastSave="{00000000-0000-0000-0000-000000000000}"/>
  <bookViews>
    <workbookView xWindow="-120" yWindow="-120" windowWidth="29040" windowHeight="16440" tabRatio="868" activeTab="1" xr2:uid="{00000000-000D-0000-FFFF-FFFF00000000}"/>
  </bookViews>
  <sheets>
    <sheet name="Info " sheetId="1" r:id="rId1"/>
    <sheet name="E" sheetId="24" r:id="rId2"/>
    <sheet name="A " sheetId="19" r:id="rId3"/>
    <sheet name="Vermerke " sheetId="23" r:id="rId4"/>
    <sheet name="Fahrten " sheetId="4" r:id="rId5"/>
    <sheet name="Krankheitskosten" sheetId="6" r:id="rId6"/>
    <sheet name="PKV-Abrechnung" sheetId="8" r:id="rId7"/>
    <sheet name="Beihilfeabrechnung" sheetId="9" r:id="rId8"/>
    <sheet name="Unfallanzeige" sheetId="7" r:id="rId9"/>
  </sheets>
  <externalReferences>
    <externalReference r:id="rId10"/>
    <externalReference r:id="rId11"/>
  </externalReferences>
  <definedNames>
    <definedName name="_xlnm._FilterDatabase" localSheetId="4" hidden="1">'Fahrten '!$B$2:$C$28</definedName>
    <definedName name="_xlnm._FilterDatabase" localSheetId="5" hidden="1">Krankheitskosten!$B$8:$F$107</definedName>
    <definedName name="_VV3512" localSheetId="3">#REF!</definedName>
    <definedName name="_VV3512">#REF!</definedName>
    <definedName name="_xlnm.Print_Area" localSheetId="7">Beihilfeabrechnung!$B$1:$H$53</definedName>
    <definedName name="_xlnm.Print_Area" localSheetId="6">'PKV-Abrechnung'!$B$1:$G$52</definedName>
    <definedName name="_xlnm.Print_Titles" localSheetId="7">Beihilfeabrechnung!$28:$29</definedName>
    <definedName name="_xlnm.Print_Titles" localSheetId="5">Krankheitskosten!$4:$8</definedName>
    <definedName name="_xlnm.Print_Titles" localSheetId="6">'PKV-Abrechnung'!$28:$29</definedName>
    <definedName name="Listenname" localSheetId="3">[1]A!$L$1:$L$4</definedName>
    <definedName name="Listenname">Krankheitskosten!$B$9</definedName>
    <definedName name="Werte_löschen">[2]!Werte_löschen</definedName>
    <definedName name="Z_A33F8889_3639_4133_9F61_32089B91F717_.wvu.Cols" localSheetId="5" hidden="1">Krankheitskosten!#REF!</definedName>
    <definedName name="Z_A33F8889_3639_4133_9F61_32089B91F717_.wvu.FilterData" localSheetId="4" hidden="1">'Fahrten '!$A$2:$G$42</definedName>
    <definedName name="Z_A33F8889_3639_4133_9F61_32089B91F717_.wvu.PrintArea" localSheetId="7" hidden="1">Beihilfeabrechnung!$B$1:$H$54</definedName>
    <definedName name="Z_A33F8889_3639_4133_9F61_32089B91F717_.wvu.PrintArea" localSheetId="6" hidden="1">'PKV-Abrechnung'!$B$1:$G$53</definedName>
    <definedName name="Z_A33F8889_3639_4133_9F61_32089B91F717_.wvu.PrintTitles" localSheetId="7" hidden="1">Beihilfeabrechnung!$28:$29</definedName>
    <definedName name="Z_A33F8889_3639_4133_9F61_32089B91F717_.wvu.PrintTitles" localSheetId="5" hidden="1">Krankheitskosten!$4:$8</definedName>
    <definedName name="Z_A33F8889_3639_4133_9F61_32089B91F717_.wvu.PrintTitles" localSheetId="6" hidden="1">'PKV-Abrechnung'!$28:$29</definedName>
    <definedName name="Z_A33F8889_3639_4133_9F61_32089B91F717_.wvu.Rows" localSheetId="7" hidden="1">Beihilfeabrechnung!$46:$59</definedName>
    <definedName name="Z_A33F8889_3639_4133_9F61_32089B91F717_.wvu.Rows" localSheetId="6" hidden="1">'PKV-Abrechnung'!$46:$59</definedName>
  </definedNames>
  <calcPr calcId="191029" fullPrecision="0"/>
  <customWorkbookViews>
    <customWorkbookView name="Werner Luck - Persönliche Ansicht" guid="{A33F8889-3639-4133-9F61-32089B91F717}" mergeInterval="0" personalView="1" maximized="1" windowWidth="1032" windowHeight="863" tabRatio="90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4" i="6" l="1"/>
  <c r="E103" i="6"/>
  <c r="H31" i="9" l="1"/>
  <c r="G31" i="9" s="1" a="1"/>
  <c r="G31" i="9" s="1"/>
  <c r="H32" i="9"/>
  <c r="G32" i="9" s="1" a="1"/>
  <c r="G32" i="9" s="1"/>
  <c r="H33" i="9"/>
  <c r="G33" i="9" s="1" a="1"/>
  <c r="G33" i="9" s="1"/>
  <c r="H34" i="9"/>
  <c r="G34" i="9" s="1" a="1"/>
  <c r="G34" i="9" s="1"/>
  <c r="H35" i="9"/>
  <c r="G35" i="9" s="1" a="1"/>
  <c r="G35" i="9" s="1"/>
  <c r="H36" i="9"/>
  <c r="G36" i="9" s="1" a="1"/>
  <c r="G36" i="9" s="1"/>
  <c r="H37" i="9"/>
  <c r="G37" i="9" s="1" a="1"/>
  <c r="G37" i="9" s="1"/>
  <c r="H38" i="9"/>
  <c r="G38" i="9" s="1" a="1"/>
  <c r="G38" i="9" s="1"/>
  <c r="H39" i="9"/>
  <c r="G39" i="9" s="1" a="1"/>
  <c r="G39" i="9" s="1"/>
  <c r="H40" i="9"/>
  <c r="G40" i="9" s="1" a="1"/>
  <c r="G40" i="9" s="1"/>
  <c r="H41" i="9"/>
  <c r="G41" i="9" s="1" a="1"/>
  <c r="G41" i="9" s="1"/>
  <c r="H42" i="9"/>
  <c r="G42" i="9" s="1" a="1"/>
  <c r="G42" i="9" s="1"/>
  <c r="H43" i="9"/>
  <c r="G43" i="9" s="1" a="1"/>
  <c r="G43" i="9" s="1"/>
  <c r="H44" i="9"/>
  <c r="G44" i="9" s="1" a="1"/>
  <c r="G44" i="9" s="1"/>
  <c r="H45" i="9"/>
  <c r="G45" i="9" s="1" a="1"/>
  <c r="G45" i="9" s="1"/>
  <c r="F31" i="9" l="1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30" i="9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30" i="8"/>
  <c r="E3" i="6" l="1"/>
  <c r="N9" i="6" l="1"/>
  <c r="O9" i="6" s="1"/>
  <c r="I9" i="6"/>
  <c r="J9" i="6" s="1"/>
  <c r="C2" i="6"/>
  <c r="T99" i="6" l="1"/>
  <c r="E106" i="6"/>
  <c r="E105" i="6"/>
  <c r="K99" i="6" l="1"/>
  <c r="E107" i="6" l="1"/>
  <c r="P3" i="6"/>
  <c r="K3" i="6"/>
  <c r="H30" i="9" l="1"/>
  <c r="G30" i="9" s="1" a="1"/>
  <c r="G30" i="9" s="1"/>
  <c r="M24" i="9" l="1"/>
  <c r="L30" i="9"/>
  <c r="M30" i="9"/>
  <c r="L32" i="9"/>
  <c r="M32" i="9"/>
  <c r="K34" i="9"/>
  <c r="M34" i="9"/>
  <c r="L36" i="9"/>
  <c r="M36" i="9"/>
  <c r="L38" i="9"/>
  <c r="M38" i="9"/>
  <c r="K40" i="9"/>
  <c r="M40" i="9"/>
  <c r="K42" i="9"/>
  <c r="M42" i="9"/>
  <c r="L44" i="9"/>
  <c r="M44" i="9"/>
  <c r="K31" i="9"/>
  <c r="M31" i="9"/>
  <c r="K33" i="9"/>
  <c r="M33" i="9"/>
  <c r="K35" i="9"/>
  <c r="M35" i="9"/>
  <c r="L37" i="9"/>
  <c r="M37" i="9"/>
  <c r="L39" i="9"/>
  <c r="M39" i="9"/>
  <c r="K41" i="9"/>
  <c r="M41" i="9"/>
  <c r="K43" i="9"/>
  <c r="M43" i="9"/>
  <c r="L45" i="9"/>
  <c r="M45" i="9"/>
  <c r="L34" i="9" l="1"/>
  <c r="L31" i="9"/>
  <c r="K45" i="9"/>
  <c r="J35" i="9"/>
  <c r="J33" i="9"/>
  <c r="K32" i="9"/>
  <c r="J42" i="9"/>
  <c r="L41" i="9"/>
  <c r="K36" i="9"/>
  <c r="J40" i="9"/>
  <c r="L43" i="9"/>
  <c r="L24" i="9"/>
  <c r="K38" i="9"/>
  <c r="J41" i="9"/>
  <c r="K37" i="9"/>
  <c r="L33" i="9"/>
  <c r="J31" i="9"/>
  <c r="K44" i="9"/>
  <c r="L40" i="9"/>
  <c r="J43" i="9"/>
  <c r="K39" i="9"/>
  <c r="L35" i="9"/>
  <c r="K30" i="9"/>
  <c r="L42" i="9"/>
  <c r="J34" i="9"/>
  <c r="J45" i="9"/>
  <c r="J37" i="9"/>
  <c r="J36" i="9"/>
  <c r="J44" i="9"/>
  <c r="J32" i="9"/>
  <c r="J39" i="9"/>
  <c r="J24" i="9"/>
  <c r="J30" i="9"/>
  <c r="J38" i="9"/>
  <c r="K24" i="9"/>
  <c r="M46" i="9"/>
  <c r="M48" i="9" s="1"/>
  <c r="P8" i="1"/>
  <c r="S8" i="1" l="1"/>
  <c r="U8" i="1" s="1"/>
  <c r="T3" i="6" l="1"/>
  <c r="I10" i="6" l="1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O12" i="6" l="1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11" i="6"/>
  <c r="E21" i="9" l="1"/>
  <c r="O10" i="6" l="1"/>
  <c r="O3" i="6" s="1"/>
  <c r="J10" i="6"/>
  <c r="J3" i="6" l="1"/>
  <c r="A2" i="6"/>
  <c r="G31" i="8" l="1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30" i="8"/>
  <c r="I30" i="8" s="1"/>
  <c r="K21" i="8" l="1"/>
  <c r="L21" i="8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J21" i="8"/>
  <c r="B45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30" i="8"/>
  <c r="I21" i="8" l="1"/>
  <c r="J31" i="8"/>
  <c r="K31" i="8"/>
  <c r="J32" i="8"/>
  <c r="K32" i="8"/>
  <c r="L32" i="8"/>
  <c r="J33" i="8"/>
  <c r="K33" i="8"/>
  <c r="L33" i="8"/>
  <c r="J34" i="8"/>
  <c r="K34" i="8"/>
  <c r="L34" i="8"/>
  <c r="J35" i="8"/>
  <c r="K35" i="8"/>
  <c r="L35" i="8"/>
  <c r="J36" i="8"/>
  <c r="K36" i="8"/>
  <c r="L36" i="8"/>
  <c r="J37" i="8"/>
  <c r="K37" i="8"/>
  <c r="L37" i="8"/>
  <c r="J38" i="8"/>
  <c r="K38" i="8"/>
  <c r="L38" i="8"/>
  <c r="J39" i="8"/>
  <c r="K39" i="8"/>
  <c r="L39" i="8"/>
  <c r="J40" i="8"/>
  <c r="K40" i="8"/>
  <c r="L40" i="8"/>
  <c r="J41" i="8"/>
  <c r="K41" i="8"/>
  <c r="L41" i="8"/>
  <c r="J42" i="8"/>
  <c r="K42" i="8"/>
  <c r="L42" i="8"/>
  <c r="J43" i="8"/>
  <c r="K43" i="8"/>
  <c r="L43" i="8"/>
  <c r="J44" i="8"/>
  <c r="K44" i="8"/>
  <c r="L44" i="8"/>
  <c r="J45" i="8"/>
  <c r="K45" i="8"/>
  <c r="L45" i="8"/>
  <c r="L30" i="8"/>
  <c r="K30" i="8"/>
  <c r="J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L31" i="8" l="1"/>
  <c r="D46" i="9" l="1"/>
  <c r="E99" i="6" l="1"/>
  <c r="P17" i="1" s="1"/>
  <c r="F7" i="9" l="1"/>
  <c r="C46" i="9"/>
  <c r="E46" i="9"/>
  <c r="F8" i="8"/>
  <c r="C46" i="8"/>
  <c r="D46" i="8"/>
  <c r="E46" i="8"/>
  <c r="G5" i="7"/>
  <c r="A69" i="7"/>
  <c r="D43" i="4"/>
  <c r="P16" i="1" s="1"/>
  <c r="E43" i="4"/>
  <c r="A44" i="4"/>
  <c r="J46" i="8" l="1"/>
  <c r="J48" i="8" s="1"/>
  <c r="K46" i="9"/>
  <c r="K48" i="9" s="1"/>
  <c r="F47" i="9"/>
  <c r="F47" i="8"/>
  <c r="F46" i="8"/>
  <c r="B26" i="8" s="1"/>
  <c r="O99" i="6"/>
  <c r="F46" i="9"/>
  <c r="I46" i="8"/>
  <c r="I48" i="8" s="1"/>
  <c r="L46" i="8" l="1"/>
  <c r="L48" i="8" s="1"/>
  <c r="K46" i="8"/>
  <c r="K48" i="8" s="1"/>
  <c r="J99" i="6"/>
  <c r="I23" i="8"/>
  <c r="P20" i="1"/>
  <c r="L46" i="9"/>
  <c r="L48" i="9" s="1"/>
  <c r="J46" i="9"/>
  <c r="J48" i="9" s="1"/>
  <c r="J26" i="9"/>
  <c r="P99" i="6"/>
  <c r="P100" i="6" s="1"/>
  <c r="B25" i="9"/>
  <c r="K100" i="6" l="1"/>
  <c r="Q101" i="6" s="1"/>
  <c r="M11" i="1" s="1"/>
  <c r="P19" i="1"/>
  <c r="P22" i="1" s="1"/>
  <c r="P24" i="1" s="1"/>
  <c r="I50" i="8"/>
  <c r="J50" i="9"/>
  <c r="Q100" i="6"/>
  <c r="U19" i="1" l="1"/>
  <c r="U2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Werner Luck</author>
  </authors>
  <commentList>
    <comment ref="U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Diese Übersicht gestalten Sie bitte nach Ihren Verhältnissen.</t>
        </r>
      </text>
    </comment>
    <comment ref="S1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Verknüpfung zu ihrer Mappe "Versicherungen / Einzug" des betreffenden Jahres herstellen oder Betrag händisch eintragen!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Werner Luck</author>
  </authors>
  <commentList>
    <comment ref="E1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Beispiel!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Werner Luck</author>
  </authors>
  <commentList>
    <comment ref="J1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Wenn Sie in einem anderen Bundesland beschäftigt sind, tragen Sie bitte die Internetadresse Ihres Dienstherrn ein.</t>
        </r>
      </text>
    </comment>
    <comment ref="D1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Jahresbetrag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Werner Luck</author>
  </authors>
  <commentList>
    <comment ref="R4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Wenn aktuell u. relevant eintragen!
Kann für die Beitragsrückerstattungen der PKV ausschlaggebend sein!</t>
        </r>
      </text>
    </comment>
    <comment ref="S4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Krankenhaustagegeldversicherung Gatte und Kinder, Unfallversicherungen</t>
        </r>
      </text>
    </comment>
    <comment ref="E5" authorId="0" shapeId="0" xr:uid="{FEC74948-6185-4DFB-9374-2009432477DD}">
      <text>
        <r>
          <rPr>
            <b/>
            <sz val="9"/>
            <color indexed="81"/>
            <rFont val="Segoe UI"/>
            <family val="2"/>
          </rPr>
          <t>Werner Luck:</t>
        </r>
        <r>
          <rPr>
            <sz val="9"/>
            <color indexed="81"/>
            <rFont val="Segoe UI"/>
            <family val="2"/>
          </rPr>
          <t xml:space="preserve">
Doppelte Zahlungen werden hellrot markiert! Dient der Überprüfung von evtl. Doppelrechnungen!</t>
        </r>
      </text>
    </comment>
    <comment ref="K6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Betrag nach Eingang händisch eintragen! Dient auch der Kontrolle der Rückerstattung!</t>
        </r>
      </text>
    </comment>
    <comment ref="P6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Betrag nach Eingang händisch eintragen! Dient auch der Kontrolle der Rückerstattung!</t>
        </r>
      </text>
    </comment>
    <comment ref="K99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>Werner Luck:</t>
        </r>
        <r>
          <rPr>
            <sz val="8"/>
            <color indexed="81"/>
            <rFont val="Tahoma"/>
            <family val="2"/>
          </rPr>
          <t xml:space="preserve">
Kostendämpfungspauschale in Höhe von 210 </t>
        </r>
        <r>
          <rPr>
            <sz val="10"/>
            <color indexed="81"/>
            <rFont val="Tahoma"/>
            <family val="2"/>
          </rPr>
          <t>€ i</t>
        </r>
        <r>
          <rPr>
            <sz val="8"/>
            <color indexed="81"/>
            <rFont val="Tahoma"/>
            <family val="2"/>
          </rPr>
          <t>st abgezogen!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Werner Luck</author>
  </authors>
  <commentList>
    <comment ref="L2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Formeln nach dem eigenen Bedarf anpassen!</t>
        </r>
      </text>
    </comment>
  </commentList>
</comments>
</file>

<file path=xl/sharedStrings.xml><?xml version="1.0" encoding="utf-8"?>
<sst xmlns="http://schemas.openxmlformats.org/spreadsheetml/2006/main" count="596" uniqueCount="412">
  <si>
    <t>Beihilfe</t>
  </si>
  <si>
    <t>Lfd.</t>
  </si>
  <si>
    <t>Kostenentstehung</t>
  </si>
  <si>
    <t>Kostenerstattung</t>
  </si>
  <si>
    <t>Nr.</t>
  </si>
  <si>
    <t>Verur=</t>
  </si>
  <si>
    <t>Rech=</t>
  </si>
  <si>
    <t>Aussteller</t>
  </si>
  <si>
    <t>Betrag</t>
  </si>
  <si>
    <t>Antrag</t>
  </si>
  <si>
    <t>im</t>
  </si>
  <si>
    <t>sacher</t>
  </si>
  <si>
    <t>nung</t>
  </si>
  <si>
    <t>der Rechnung</t>
  </si>
  <si>
    <t>KJ</t>
  </si>
  <si>
    <t>Rezept</t>
  </si>
  <si>
    <t>Fak-</t>
  </si>
  <si>
    <t>Datum</t>
  </si>
  <si>
    <t>tor</t>
  </si>
  <si>
    <t>A</t>
  </si>
  <si>
    <t>Kurtagegeld</t>
  </si>
  <si>
    <t>Summen:</t>
  </si>
  <si>
    <t>Summe:</t>
  </si>
  <si>
    <t>Beihilfe:</t>
  </si>
  <si>
    <t>Ambulant</t>
  </si>
  <si>
    <t>Stationär</t>
  </si>
  <si>
    <t>Ehegatte</t>
  </si>
  <si>
    <t>54413 Beuren/Hochwald</t>
  </si>
  <si>
    <t>E</t>
  </si>
  <si>
    <t>Gesamt</t>
  </si>
  <si>
    <t>von</t>
  </si>
  <si>
    <t>bis</t>
  </si>
  <si>
    <t>Zusätzliche Angaben zum Beihilfeantrag vom:</t>
  </si>
  <si>
    <t>(Verletzte / Verletzter )</t>
  </si>
  <si>
    <t>( Geburtsdatum )</t>
  </si>
  <si>
    <t>(Wohnort)</t>
  </si>
  <si>
    <t>Krankenversichert bei:</t>
  </si>
  <si>
    <r>
      <t xml:space="preserve">Unfallschilderung: </t>
    </r>
    <r>
      <rPr>
        <b/>
        <sz val="8"/>
        <rFont val="Arial"/>
        <family val="2"/>
      </rPr>
      <t>(u.a. ausführliche Schilderung des Schadenshergangs, mit Datum und Zeitpunkt)</t>
    </r>
  </si>
  <si>
    <t>Art der Verletzung:</t>
  </si>
  <si>
    <t>1. Beruht der Unfall</t>
  </si>
  <si>
    <t>a) auf eigenem Verschulden?</t>
  </si>
  <si>
    <r>
      <t xml:space="preserve">Ja / </t>
    </r>
    <r>
      <rPr>
        <strike/>
        <sz val="10"/>
        <rFont val="Arial"/>
        <family val="2"/>
      </rPr>
      <t>Nein</t>
    </r>
  </si>
  <si>
    <t>b) auf einem Mitverschulden?</t>
  </si>
  <si>
    <r>
      <t>Ja</t>
    </r>
    <r>
      <rPr>
        <sz val="10"/>
        <rFont val="Arial"/>
        <family val="2"/>
      </rPr>
      <t xml:space="preserve"> / Nein</t>
    </r>
  </si>
  <si>
    <t>c) ausschließlich auf dem Verschulden</t>
  </si>
  <si>
    <t xml:space="preserve">    eines Dritten?</t>
  </si>
  <si>
    <t>2. Wenn ein Dritter den Unfall (mit-) verschuldet hat:</t>
  </si>
  <si>
    <t>a) Um wen handelt es sich?</t>
  </si>
  <si>
    <r>
      <t xml:space="preserve">    </t>
    </r>
    <r>
      <rPr>
        <sz val="8"/>
        <rFont val="Arial"/>
        <family val="2"/>
      </rPr>
      <t>(Name, Vorname, Wohnort)</t>
    </r>
  </si>
  <si>
    <t>b) Welche Schritte haben Sie gegen</t>
  </si>
  <si>
    <t xml:space="preserve">    ihn bereits vorgenommen?</t>
  </si>
  <si>
    <r>
      <t xml:space="preserve">    </t>
    </r>
    <r>
      <rPr>
        <sz val="8"/>
        <rFont val="Arial"/>
        <family val="2"/>
      </rPr>
      <t>(z.B. Rechtsanwalt, Klage)</t>
    </r>
  </si>
  <si>
    <t>c) Kann er oder ggf. seine Haftpflicht=</t>
  </si>
  <si>
    <t>Ja / Nein</t>
  </si>
  <si>
    <t xml:space="preserve">    versicherung schadensersatzpflichtig</t>
  </si>
  <si>
    <t>Wenn ja: Name der Versicherung</t>
  </si>
  <si>
    <t xml:space="preserve">    gemacht werden?</t>
  </si>
  <si>
    <t>und Schadensnummer:</t>
  </si>
  <si>
    <t xml:space="preserve">    Wenn nicht, aus welchen Gründen?</t>
  </si>
  <si>
    <t>d) Liegt bereits ein Schuldanerkenntnis</t>
  </si>
  <si>
    <r>
      <t xml:space="preserve">    oder ein Urteil vor? </t>
    </r>
    <r>
      <rPr>
        <sz val="8"/>
        <rFont val="Arial"/>
        <family val="2"/>
      </rPr>
      <t>( Vorlage desselben erbeten)</t>
    </r>
  </si>
  <si>
    <t>e) Ist ggf. eine Erstattung von dem Schadensersatz=</t>
  </si>
  <si>
    <t xml:space="preserve">    pflichtigen nicht zu erlangen und aus welchen</t>
  </si>
  <si>
    <r>
      <t xml:space="preserve">    Gründen? </t>
    </r>
    <r>
      <rPr>
        <sz val="8"/>
        <rFont val="Arial"/>
        <family val="2"/>
      </rPr>
      <t>(Vorlage des Schriftwechsels erbeten)</t>
    </r>
  </si>
  <si>
    <t>3. Welche Polizeidienststelle hat den Unfall aufgenommen?</t>
  </si>
  <si>
    <t>4. Waren Sie infolge dieses Unfalles dienstunfähig?</t>
  </si>
  <si>
    <t>Wenn "Ja"</t>
  </si>
  <si>
    <t>5. Handelt es sich um einen Dienstunfall?</t>
  </si>
  <si>
    <t>Unterschrift des Beihilfeberechtigten</t>
  </si>
  <si>
    <t>Forsthaus</t>
  </si>
  <si>
    <t>Hauptstraße 2</t>
  </si>
  <si>
    <t>Werner Luck  Hauptstraße 2     54413 Beuren</t>
  </si>
  <si>
    <t>An die</t>
  </si>
  <si>
    <t>Krankenversicherung a.G.</t>
  </si>
  <si>
    <t>Sehr geehrte Damen und Herren,</t>
  </si>
  <si>
    <t>Aufstellung:</t>
  </si>
  <si>
    <t>Die Überweisung wollen Sie bitte auf das Ihnen bekannte Konto vornehmen.</t>
  </si>
  <si>
    <t>- Anlagen</t>
  </si>
  <si>
    <t>Mit freundlichen Grüßen</t>
  </si>
  <si>
    <t>Rechngs.</t>
  </si>
  <si>
    <t>Kontrolle:</t>
  </si>
  <si>
    <r>
      <t>Ja</t>
    </r>
    <r>
      <rPr>
        <sz val="10"/>
        <rFont val="Arial"/>
        <family val="2"/>
      </rPr>
      <t xml:space="preserve"> / Nein</t>
    </r>
  </si>
  <si>
    <t>WERNER LUCK</t>
  </si>
  <si>
    <t>€</t>
  </si>
  <si>
    <t>€/Jahr</t>
  </si>
  <si>
    <t>Krankheitskostenabrechnung</t>
  </si>
  <si>
    <t>Excel-Anwendung von</t>
  </si>
  <si>
    <t>Kind 1</t>
  </si>
  <si>
    <t>Kind 2</t>
  </si>
  <si>
    <t>Kind 3</t>
  </si>
  <si>
    <t>Kind 4</t>
  </si>
  <si>
    <t>Kind 5</t>
  </si>
  <si>
    <t>INHALT</t>
  </si>
  <si>
    <t>Dieses Blatt</t>
  </si>
  <si>
    <t>Eingaben (Anweisung zum Gebrauch der Arbeitsmappe)</t>
  </si>
  <si>
    <t>Krankheitskosten lfd. Jahr</t>
  </si>
  <si>
    <t>Entwickelt von Werner Luck</t>
  </si>
  <si>
    <t>Tel.: 06586/986025</t>
  </si>
  <si>
    <t>Angaben, die Sie auf diesem Blatt machen,</t>
  </si>
  <si>
    <t>Versicherter/Antragsteller</t>
  </si>
  <si>
    <t>Kind 6</t>
  </si>
  <si>
    <t>Kalenderjahr</t>
  </si>
  <si>
    <t>mit der Bitte um Festsetzung des Erstattungsbetrages vor.</t>
  </si>
  <si>
    <t>Aufsummierung Eigenanteil im KJ :</t>
  </si>
  <si>
    <t>Differenz</t>
  </si>
  <si>
    <t>./.</t>
  </si>
  <si>
    <t xml:space="preserve">anliegend lege ich Ihnen Rechnungen und Rezepte über Aufwendungen in Höhe von </t>
  </si>
  <si>
    <t>Summe der Auszahlung:</t>
  </si>
  <si>
    <t>Summe der Aufwendungen dieser Abrechung:</t>
  </si>
  <si>
    <t>Summe der Aufwendungen (Kontrolle):</t>
  </si>
  <si>
    <t>Erstattungsantrag an die Krankenkasse</t>
  </si>
  <si>
    <t>"Ehegatte"</t>
  </si>
  <si>
    <t>"Antragsteller"</t>
  </si>
  <si>
    <t>"Kind"</t>
  </si>
  <si>
    <t>Beihilfeantrag</t>
  </si>
  <si>
    <t>Zusammenstellung  der Fahrten zu Ärzten, Apotheken, Krankenanstalten u.ä.</t>
  </si>
  <si>
    <t>Ort</t>
  </si>
  <si>
    <t>Parkgebühren</t>
  </si>
  <si>
    <t>Anzahl Fahrten</t>
  </si>
  <si>
    <t>Tabellenblätter</t>
  </si>
  <si>
    <t>Fahrten</t>
  </si>
  <si>
    <t>Leistungen Zusatzversicherung</t>
  </si>
  <si>
    <t>Krankenhaustagegeld</t>
  </si>
  <si>
    <t>Zusatzversicherung</t>
  </si>
  <si>
    <t>Vers. Nr.:</t>
  </si>
  <si>
    <t>Pers. Nr.</t>
  </si>
  <si>
    <t>Versichert ist/sind:</t>
  </si>
  <si>
    <t xml:space="preserve">Kostenabrechnung für Versicherung Nr. </t>
  </si>
  <si>
    <t xml:space="preserve">Kostenabrechnung für Personal-Nr. </t>
  </si>
  <si>
    <t>Übersichten</t>
  </si>
  <si>
    <t>Summe/€/Jahr</t>
  </si>
  <si>
    <t>(Aufgelaufene Kosten, Erstattungen und</t>
  </si>
  <si>
    <t>Eigenanteile im Kalenderjahr)</t>
  </si>
  <si>
    <t>Beschreibung</t>
  </si>
  <si>
    <t>Zusammenstellung von krankheitsbedingten Fahrstrecken im Kalenderjahr</t>
  </si>
  <si>
    <t>Bermerkungen, Anlaß</t>
  </si>
  <si>
    <t>Km</t>
  </si>
  <si>
    <t>Behandlung bei..., Apotheke…; KrkH….</t>
  </si>
  <si>
    <t>Unfallversicherung</t>
  </si>
  <si>
    <t>Wer?</t>
  </si>
  <si>
    <t>Wichtig!</t>
  </si>
  <si>
    <t>Behandlungszeit-</t>
  </si>
  <si>
    <t>raum</t>
  </si>
  <si>
    <t>von    -     bis</t>
  </si>
  <si>
    <t>Summe der Erstattungen</t>
  </si>
  <si>
    <t>Jahr:</t>
  </si>
  <si>
    <t>Kontrolle Eigenanteil:</t>
  </si>
  <si>
    <t>Anstehende Abrechnung; Summe €</t>
  </si>
  <si>
    <t>noch abzurechnen</t>
  </si>
  <si>
    <t xml:space="preserve"> </t>
  </si>
  <si>
    <t>Beihilfeerstattungen</t>
  </si>
  <si>
    <t xml:space="preserve">Übersicht über die gezahlten </t>
  </si>
  <si>
    <t>Versicherungsbilanz</t>
  </si>
  <si>
    <t>Differenz zu den Erstattungen</t>
  </si>
  <si>
    <t>Beiträge</t>
  </si>
  <si>
    <t>Erstattg. ./. Beiträge</t>
  </si>
  <si>
    <t>Nachrichtlich:</t>
  </si>
  <si>
    <t>Summe/km/Jahr</t>
  </si>
  <si>
    <t>Rezept, Labor
Hilfsmittel</t>
  </si>
  <si>
    <t>- Beihilfestelle  -</t>
  </si>
  <si>
    <t>Kind</t>
  </si>
  <si>
    <t>Eingang</t>
  </si>
  <si>
    <t>am</t>
  </si>
  <si>
    <t xml:space="preserve">Eingang </t>
  </si>
  <si>
    <t>Datum des</t>
  </si>
  <si>
    <t>Beleges</t>
  </si>
  <si>
    <t>Info</t>
  </si>
  <si>
    <t>mittelkosten im Griff. Die Anwendung ist um beliebige Personen erweiterbar.</t>
  </si>
  <si>
    <t>Rechnen Sie Beihilfe und Krankenkassenerstattungen in Excel ab. Ermitteln Sie Ihren jährlichen Eigenanteil und behalten Sie Arzt- und Arznei-</t>
  </si>
  <si>
    <t>Beihilfeabrechnung</t>
  </si>
  <si>
    <t>Zusammenstellung der Kosten und Abrechnung für alle Personen im Haushalt</t>
  </si>
  <si>
    <r>
      <t xml:space="preserve">( zur Vorlage bei der Beihilfestelle </t>
    </r>
    <r>
      <rPr>
        <b/>
        <sz val="8"/>
        <rFont val="Arial"/>
        <family val="2"/>
      </rPr>
      <t>)</t>
    </r>
  </si>
  <si>
    <t>Unfallanzeige</t>
  </si>
  <si>
    <t>Unfallanzeige für die Abrechnungsstelle</t>
  </si>
  <si>
    <t>abzurechnende Nr. der Tabelle "Krankheitskosten"</t>
  </si>
  <si>
    <t>In der Spalte A30 bis A45 müssen immer</t>
  </si>
  <si>
    <t>die Zahlen der nächsten abzurechnenden</t>
  </si>
  <si>
    <t>Positionen aus der Tabelle "Krankheitskosten"</t>
  </si>
  <si>
    <t>stehen (fortlaufend bis A 45!) da nur dann</t>
  </si>
  <si>
    <t>die Summenspalten korrekt ausgefüllt werden!</t>
  </si>
  <si>
    <t>Nach Ausdruck der laufenden Abrechnung</t>
  </si>
  <si>
    <t>ist die Spalte komplett mit der folgenden</t>
  </si>
  <si>
    <t>Nummernfolge auszufüllen.</t>
  </si>
  <si>
    <t>werden in die folgenden Blätter übernommen.</t>
  </si>
  <si>
    <t xml:space="preserve">Familienverhältnisse
</t>
  </si>
  <si>
    <t xml:space="preserve">Familienangehörige
</t>
  </si>
  <si>
    <t>Geburtsdatum</t>
  </si>
  <si>
    <t>Erstattungsbegrenzung auf 100% der beihilfefähigen</t>
  </si>
  <si>
    <t>Aufwendungen.</t>
  </si>
  <si>
    <t>Leistungsträger</t>
  </si>
  <si>
    <t>Beihilfestelle / Versicherungen</t>
  </si>
  <si>
    <t>Kostendämpf-
ungspauschale</t>
  </si>
  <si>
    <t>Selbstbehalt</t>
  </si>
  <si>
    <t>0 €/Jahr</t>
  </si>
  <si>
    <t>Fakultative Angaben:</t>
  </si>
  <si>
    <t>Pflegever-
sicherung /mtl</t>
  </si>
  <si>
    <t xml:space="preserve">Aufwendungsgrenze Beihilfe: </t>
  </si>
  <si>
    <t>Versicherung</t>
  </si>
  <si>
    <r>
      <rPr>
        <b/>
        <sz val="10"/>
        <rFont val="Arial"/>
        <family val="2"/>
      </rPr>
      <t>Entschädigungssatz %</t>
    </r>
    <r>
      <rPr>
        <sz val="10"/>
        <rFont val="Arial"/>
        <family val="2"/>
      </rPr>
      <t xml:space="preserve">
 Beihilfe         PKV</t>
    </r>
  </si>
  <si>
    <t>Krankenkasse  (PKV)</t>
  </si>
  <si>
    <t>Familienname</t>
  </si>
  <si>
    <t>Teilbetrag bei Filterung:</t>
  </si>
  <si>
    <t>Excel-Anwendung speziell für den öffentlichen Dienst</t>
  </si>
  <si>
    <t>Vermerke zu den Krankheitskostenabrechnungen des laufenden Jahres</t>
  </si>
  <si>
    <t>Vermerk
Nr.</t>
  </si>
  <si>
    <t>betroffene lfd. Nrn.
der Tabelle Krank=
heitskosten</t>
  </si>
  <si>
    <t>Grund</t>
  </si>
  <si>
    <t>Vermerke</t>
  </si>
  <si>
    <t>Anmerkungen / Besonderheiten</t>
  </si>
  <si>
    <t>Bemerkungen
Abhilfe</t>
  </si>
  <si>
    <t>Monat</t>
  </si>
  <si>
    <t>erstattet</t>
  </si>
  <si>
    <t>Eigenanteil im Kalenderjahr:</t>
  </si>
  <si>
    <t>Aufwendungen
für:</t>
  </si>
  <si>
    <t>Abrechnung-Nr.:</t>
  </si>
  <si>
    <t>Vordrucke Abrechnung Beihilfe:</t>
  </si>
  <si>
    <t>Landesamt für Finanzen</t>
  </si>
  <si>
    <t>Postfach 10 04 32</t>
  </si>
  <si>
    <t>56034 Koblenz</t>
  </si>
  <si>
    <t xml:space="preserve">Bei Separierung und Abspeicherung des Tabellenblattes </t>
  </si>
  <si>
    <t>sind die offenen (nicht belegten) Bezüge zu löschen!</t>
  </si>
  <si>
    <t>Landesamt für Finanzen Postfach 10 04 32
56034 Koblenz</t>
  </si>
  <si>
    <t>Kostendämpfungspauschale xxx €/Jahr</t>
  </si>
  <si>
    <t>Bemerkungen</t>
  </si>
  <si>
    <t>/ 2020</t>
  </si>
  <si>
    <t>PLZ Ort</t>
  </si>
  <si>
    <t>NN</t>
  </si>
  <si>
    <t>PKV</t>
  </si>
  <si>
    <t xml:space="preserve">Postfach </t>
  </si>
  <si>
    <t>Die Überweisung wollen Sie bitte auf das Konto Nr. xxxxxxx, SPK XXXXXXXX,</t>
  </si>
  <si>
    <t>BLZ xxxxxx, IBAN xxxx xxxx xxxx xxxx xx, vornehmen.</t>
  </si>
  <si>
    <t>PKV-Abrechnung</t>
  </si>
  <si>
    <t>XYZ</t>
  </si>
  <si>
    <r>
      <t>Je Abrechnung bitte das Tabellenblatt separieren (</t>
    </r>
    <r>
      <rPr>
        <b/>
        <sz val="10"/>
        <rFont val="Arial"/>
        <family val="2"/>
      </rPr>
      <t xml:space="preserve">rechter </t>
    </r>
    <r>
      <rPr>
        <sz val="10"/>
        <rFont val="Arial"/>
        <family val="2"/>
      </rPr>
      <t>Mausklick</t>
    </r>
  </si>
  <si>
    <t>wählen, in das Kästchen Kopie unbedingt einen Haken sezten (!) und</t>
  </si>
  <si>
    <t>auf den Namen), im aufkalppenden Menü "Verschieben oder Kopieren"</t>
  </si>
  <si>
    <t>im Bereich "Zur Mappe" "neue Arbeitsmappe" wählen, dann mit OK bestätigen.</t>
  </si>
  <si>
    <t>Es öffnet sich eine neue Arbeitsmappe die Sie beliebig abspeichern und</t>
  </si>
  <si>
    <t>links beachten!</t>
  </si>
  <si>
    <r>
      <t xml:space="preserve">weiter bearbeiten können. Unbedingt die Anmerkung  </t>
    </r>
    <r>
      <rPr>
        <b/>
        <sz val="10"/>
        <rFont val="Arial"/>
        <family val="2"/>
      </rPr>
      <t>(fett, rot)</t>
    </r>
  </si>
  <si>
    <t>Verursachers der Kosten in Spalte G "Aufwendungen für:" zu generieren.</t>
  </si>
  <si>
    <t>Dies ist nötig, um die Beihilfeabrechnung "beihilfeadäquat" zu gestalten.</t>
  </si>
  <si>
    <t>WENN(H32="Gitte";"Ehegatte";WENN(H32="Kerstin";"Kind";WENN(H32="Susanne";"Kind";WENN(H32="Willi";"Antragsteller";""))))</t>
  </si>
  <si>
    <t>Die Formel hierfür lautet:</t>
  </si>
  <si>
    <t>Die eingetragenen Namen sind nach Ihren Familienverhältnissen zu korrigieren.</t>
  </si>
  <si>
    <t xml:space="preserve">Die Formel wird erst mit dem vorangesetzten Gleichheitszeichen wirksam! </t>
  </si>
  <si>
    <t>In der ausgeblendeten Spalte H werden die Vornamen der Familienangehörigen</t>
  </si>
  <si>
    <t xml:space="preserve">gemäß den Eintragungen in der Tabelle "Krankheitskosten" Spalte B aufgeführt. </t>
  </si>
  <si>
    <t xml:space="preserve">Diese Angaben werden benötigt, um die automatische Eintragung des </t>
  </si>
  <si>
    <t>Erstattungen PKV</t>
  </si>
  <si>
    <t>Angaben zu den Abrechnungsgrundlagen</t>
  </si>
  <si>
    <t>E-Mail: wernerluck@web.de</t>
  </si>
  <si>
    <t>https://www.lff-rlp.de/service/vordrucke/?no_cache=1</t>
  </si>
  <si>
    <t>Die Vordrucke finden Sie auf der Homepage des</t>
  </si>
  <si>
    <t>Landesamtes für Finanzen</t>
  </si>
  <si>
    <t>Antragsteller/in</t>
  </si>
  <si>
    <t>Gesamtbetrag Beihilfe/PKV:</t>
  </si>
  <si>
    <t>Vorgehensweise bei Anpassungen:</t>
  </si>
  <si>
    <t>Sie sehen die Formel in der Bearbeitungsleiste.</t>
  </si>
  <si>
    <t>Geben Sie anstelle der in Anführungsstrichen stehenden Vornamen diejenigen Ihrer abzurechnenden Familienangehörigen</t>
  </si>
  <si>
    <t>oder Ihren Vornamen ein. Bestätigen sie Ihre Eingabe, nichtbenötigte Namensbezeichnungen können Sie löschen,</t>
  </si>
  <si>
    <t xml:space="preserve">benötigte hinzufügen. </t>
  </si>
  <si>
    <t>Fassen Sie das Feld mit der Maus am rechten unteren Punkt ( + ) an, halten Sie die Maustaste gedrückt und ziehen Sie</t>
  </si>
  <si>
    <t>das  Feld bis zur letzten Zeile der Tabelle. Fertig.</t>
  </si>
  <si>
    <t>Markieren Sie die oberste Zeile in der Spalte "Aufwendungen für:" (G).</t>
  </si>
  <si>
    <t>Namen in den Formeln ( in Anführungsstrichen!) nach Ihren Verhältnissen anpassen!</t>
  </si>
  <si>
    <t>Ist eine Abrechnung erfolgt, sind die Daten in den Spalten C, D und E der Tabelle zu löschen</t>
  </si>
  <si>
    <t xml:space="preserve">und die oberste Zahl in Spalte A, Zeile 30 durch die folgende Nr. aus der Tabelle </t>
  </si>
  <si>
    <t>F</t>
  </si>
  <si>
    <t xml:space="preserve">Zuerst den Namen der obersten Formel berichtigen (Werner in Ihren Namen) und die </t>
  </si>
  <si>
    <t>mit den weiteren Spalten.</t>
  </si>
  <si>
    <t>Zeile wie unten beschrieben bis zur letzten zeile der Tabelle ziehen. Verfahren Sie so</t>
  </si>
  <si>
    <t>p</t>
  </si>
  <si>
    <t>"Krankheitskosten" zu ersetzen! Fassen Sie die ersten beiden oberen Zahlen mit der Maus an</t>
  </si>
  <si>
    <t>( + in der rechten unteren Ecke) und ziehen Sie die Zeilen bis zur letzten Zeile der Tabelle (45).</t>
  </si>
  <si>
    <r>
      <t>Löschen Sie bei diesem Vorgehen</t>
    </r>
    <r>
      <rPr>
        <b/>
        <sz val="10"/>
        <rFont val="Arial"/>
        <family val="2"/>
      </rPr>
      <t xml:space="preserve"> nicht </t>
    </r>
    <r>
      <rPr>
        <sz val="10"/>
        <rFont val="Arial"/>
        <family val="2"/>
      </rPr>
      <t>die Formeln in den Spalten B, F und G!</t>
    </r>
  </si>
  <si>
    <t>Aufgelaufene Rechnungen aktueller Stand:</t>
  </si>
  <si>
    <t>Nachrichtlich: Beitragsrückerstattungen PKV</t>
  </si>
  <si>
    <t>Nachrichtlich: Versicherungsbeitrag PKV</t>
  </si>
  <si>
    <t>Aufzeichnungen zu Besonderheiten/Amerkungen bei der Abrechnung mit der Beihilfe und/oder Krankenkasse</t>
  </si>
  <si>
    <r>
      <t xml:space="preserve">weiter bearbeiten können. Unbedingt die Anmerkung  </t>
    </r>
    <r>
      <rPr>
        <b/>
        <sz val="10"/>
        <rFont val="Arial"/>
        <family val="2"/>
      </rPr>
      <t>(</t>
    </r>
    <r>
      <rPr>
        <b/>
        <sz val="10"/>
        <color rgb="FFFF0000"/>
        <rFont val="Arial"/>
        <family val="2"/>
      </rPr>
      <t>fett, rot</t>
    </r>
    <r>
      <rPr>
        <b/>
        <sz val="10"/>
        <rFont val="Arial"/>
        <family val="2"/>
      </rPr>
      <t>)</t>
    </r>
  </si>
  <si>
    <t>Der Druckbereich der Seite ist auf den Bereich</t>
  </si>
  <si>
    <t>A1 bis G54 festgelegt!</t>
  </si>
  <si>
    <r>
      <rPr>
        <b/>
        <sz val="10"/>
        <color rgb="FFFF0000"/>
        <rFont val="Arial"/>
        <family val="2"/>
      </rPr>
      <t>Prozedur</t>
    </r>
    <r>
      <rPr>
        <b/>
        <sz val="10"/>
        <rFont val="Arial"/>
        <family val="2"/>
      </rPr>
      <t xml:space="preserve"> zur Abspeicherung der einzelnen Abrechnung:</t>
    </r>
  </si>
  <si>
    <t>Erfolgen Eintragungen im Tabellenblatt "Krankheitskosten" verschwindet die</t>
  </si>
  <si>
    <t>Bezeichnung #BEZUG! Im Bereich F 30 bis bis F45.</t>
  </si>
  <si>
    <t xml:space="preserve">Es erscheint dann der Abrechnungsbetrag, den Sie bitte auf die zeilen D, D und E </t>
  </si>
  <si>
    <t>aufteilen.</t>
  </si>
  <si>
    <t>Allgemeines</t>
  </si>
  <si>
    <t>Die Arbeitsmappe kann in beliebig viele Tabellenblätter aufgeteilt werden.</t>
  </si>
  <si>
    <t>Die im folgenden beschriebenen Tabellenblätter sollten jedoch immer vorhanden sein.</t>
  </si>
  <si>
    <t>Alle Formeln, die einen Namensbezug haben, müssen Sie auf Ihre Verhältnisse (die Namen von Ihnen, Ihrem Ehegatten und</t>
  </si>
  <si>
    <t>Ihren Kindern) umstellen. Wie Sie dabei vorgehen und weitere Anweisungen und Erläuterungen finden Sie in den einzelnen</t>
  </si>
  <si>
    <t xml:space="preserve">Tabellenblättern beschrieben. </t>
  </si>
  <si>
    <t>Im Übrigen können Sie die Mappe nach Ihren Bedürfnissen verändern. Veränderungen von Formeln sollten Sie jedoch vorsichtig</t>
  </si>
  <si>
    <t>angehen. Die Arbeitsmappe ist nicht geschützt, das können Sie bei Bedarf anders gestalten. Dazu sind jedoch weitergehende</t>
  </si>
  <si>
    <t>Excel-Kenntnisse nötig.</t>
  </si>
  <si>
    <t>\</t>
  </si>
  <si>
    <t>Übersicht über Inhalte, Kosten, Erstattungen und Eigenanteile im laufenden Kalenderjahr.</t>
  </si>
  <si>
    <t>Dieses Blatt (Anweisung)</t>
  </si>
  <si>
    <t>Es können beliebig viele Versicherte aufgenommen werden.</t>
  </si>
  <si>
    <t>Hier können Sie Besonderheiten, Abweichungen oder Unvorhergesehenes erfassen.</t>
  </si>
  <si>
    <t>Dies können z. B. sein: nachträgliche Verminderung von Rechnungen, Streite mit Beteiligten u.a.</t>
  </si>
  <si>
    <t xml:space="preserve">Tragen Sie hier die krankheitsbedingten Fahrten (Krankenhaus, Arzt, Apotheke u.a.) ein. </t>
  </si>
  <si>
    <t>Unter Bemerkungen können die näheren Gründe aufgeführt werden.</t>
  </si>
  <si>
    <t>Krankheitskosten</t>
  </si>
  <si>
    <t>Jährliche Aufstellung über Krankheitskosten und deren Abrechnung.</t>
  </si>
  <si>
    <t>…abrechnung</t>
  </si>
  <si>
    <t>Aktion:</t>
  </si>
  <si>
    <t>Maßnahme, Handlung die durchgeführt werden soll</t>
  </si>
  <si>
    <t>Prozedur:</t>
  </si>
  <si>
    <t>Tipp:</t>
  </si>
  <si>
    <t>mit dem Mauszeiger daraufzeigen!).</t>
  </si>
  <si>
    <r>
      <t>Hinweise und Verfahrensanweisungen finden Sie auch in den Kommentaren (</t>
    </r>
    <r>
      <rPr>
        <sz val="9"/>
        <color rgb="FFFF0000"/>
        <rFont val="Arial"/>
        <family val="2"/>
      </rPr>
      <t>roter</t>
    </r>
    <r>
      <rPr>
        <sz val="9"/>
        <rFont val="Arial"/>
        <family val="2"/>
      </rPr>
      <t xml:space="preserve"> Punkt in der rechten oberen Ecke eines Feldes, </t>
    </r>
  </si>
  <si>
    <t>Informationen über den Autor und Kontaktdaten.</t>
  </si>
  <si>
    <t>Die Angaben, die hier germacht werden, werden tlw. in die nachfolgenden Tabellenblätter übernommen.</t>
  </si>
  <si>
    <t>automatisch übernommen. Dazu setzen Sie den Mauszeiger in die anzusteuernde Zelle und klicken auf den rechts erscheinenden Pfeil. Ein</t>
  </si>
  <si>
    <t>Auswahlmenü öffnet sich über das Sie den zutreffenden Namen auswählen können.</t>
  </si>
  <si>
    <t>In die Zellen B5 bis B12 tragen Sie die Vornamen der Versicherten ein. Diese werden in Spalte B des Tabellenblattes "Krankheitskosten"</t>
  </si>
  <si>
    <t xml:space="preserve">Um diese Datenüberprüfung im Tabellenblatt "Krankheitskosten" einzurichten gehen Sie folgendermaßen vor: Setzen Sie den Mauszeiger in </t>
  </si>
  <si>
    <t>Dann fassen Sie in der Zelle B9 den unteren rechten Punkt und ziehen die Formel bis zur letzten Zelle (B98). Fertig.</t>
  </si>
  <si>
    <t xml:space="preserve">Im aufklappenden Menü geben Sie unter "Quelle"   'A'!;B5:B12 ein. </t>
  </si>
  <si>
    <t xml:space="preserve">Zelle B9. Wählen Sie das Menü "Daten" und dort "Datenüberprüfung". Unter "Gültigkeitsprüfung" und "zulassen" wählen Sie "Liste". </t>
  </si>
  <si>
    <r>
      <t xml:space="preserve">Tabellenblatt </t>
    </r>
    <r>
      <rPr>
        <b/>
        <sz val="10"/>
        <rFont val="Arial"/>
        <family val="2"/>
      </rPr>
      <t>Angaben.</t>
    </r>
    <r>
      <rPr>
        <sz val="10"/>
        <rFont val="Arial"/>
        <family val="2"/>
      </rPr>
      <t xml:space="preserve"> Aufstellung über Versicherte, Versicherungen und Beihilfestelle.</t>
    </r>
  </si>
  <si>
    <t>Verfahren, wie ein angestrebtes Ergebnis umgesetzt werden soll (größerer Umfang als bei einer Aktion)</t>
  </si>
  <si>
    <t>Hinweis (z. B. auf mögliche andere Verfahrensweisen, Abkürzungen, Tastenkürzel usw.)</t>
  </si>
  <si>
    <t xml:space="preserve">Legen Sie direkt eine Kopie der heruntergeladenen Programmdatei (die sie von meiner Homepage bezogen haben) an. </t>
  </si>
  <si>
    <t>Dies solllten Sie bei allen wichtigen Dateien so handhaben.</t>
  </si>
  <si>
    <t xml:space="preserve">Sie haben dann direkt Zugriff zu den Urdaten, falls Sie versehentlich Daten gelöscht oder die Mappe unbeabsichtigt verändert haben. </t>
  </si>
  <si>
    <t>Die Kostendämpfungspauschale der Beihilfe ist bei der ersten Abrechnung im laufenden Kalenderjahr zu berücksichtigen.</t>
  </si>
  <si>
    <t>Die Berechnungsformeln beziehen sich hierauf.</t>
  </si>
  <si>
    <t xml:space="preserve">Die für Sie zutreffenden Berechnungsgrundlagen sind in Talle "A"anzugeben (siehe oben). </t>
  </si>
  <si>
    <t>Die Spalten H, I, M und N sind mit Formeln hinterlegt die für die Berechnung der Erstattungshöhe benötigt werden.</t>
  </si>
  <si>
    <t>Alle weißen und grauen Zellen im Bereich der Zeilen 9 bis 98 füllen Sie aus.</t>
  </si>
  <si>
    <t>Sollten einmal die vorgesehenen Zeilen (90, 9 bis 98) nicht ausreichen, können Sie das Tabellenblatt ohne Weiteres erweitern. Hierzu gehen Sie</t>
  </si>
  <si>
    <t>folgendermaßen vor:</t>
  </si>
  <si>
    <t xml:space="preserve">Setzen Sie den Mauszeiger in Zeile 99 (auf die Zahl!), damit ist die Zeile 99 markiert. Drücken Sie nun die Tasten strg und + so oft, wie Sie </t>
  </si>
  <si>
    <t>zusätzliche Zeilen benötigen.</t>
  </si>
  <si>
    <t>Die Gültigkeitsprüfung in Spalte B, sowie die Formeln in den Spalten H, I, M und N müssen Sie natürlich erweitern (bis zur letzten neuen Zeile).</t>
  </si>
  <si>
    <t>Ebenso müssen die Formeln in der Teilsummenzeile (2 und 3) und der Summenzeile (vorher 98, dann xx) erweitert werden.</t>
  </si>
  <si>
    <t>Abrechnung mit Ihrer Krankenkasse bzw. Beihilfestelle. Weitere Anweisungen stehen im jeweiligen Tabellenblatt.</t>
  </si>
  <si>
    <t xml:space="preserve">Unfallanzeige zur Vorlage bei der Beihilfestelle/Dienststelle, Kranken- oder Unfallversicherung. Diese Tabelle können Sie bei </t>
  </si>
  <si>
    <t>Bedarf verwenden.</t>
  </si>
  <si>
    <t>Auch Verbesserungsvorschläge werden gerne entgegengenommen.</t>
  </si>
  <si>
    <t>Viel Spaß bei der Arbeit mit der Anwendung!</t>
  </si>
  <si>
    <t>Sollten Fragen bei der Anwendung der Arbeitsmappe auftauchen, oder sollten Sie Fehler entdecken, ist der Autor gerne bereit, diese zu</t>
  </si>
  <si>
    <t>beantworten bzw. zu klären. Wenden Sie sich dann bitte an mich mit der in der INFOTabelle angegebenen E-Mail-Adresse.</t>
  </si>
  <si>
    <t>Vorbemerkung</t>
  </si>
  <si>
    <t>Grundlegende Anweisung und Erläuterungenzum Gebrauch der Arbeitsmappe</t>
  </si>
  <si>
    <t>Hilfestellungen gebe ich auf Anforderung im erforderlichen Umfang und nach meinen Möglichkeiten. Bitte beachten Sie, dass ich</t>
  </si>
  <si>
    <t>Hilfen für Anfänger nur in geringem Ausmaß zu leisten bereit bin. Gewisse Grundkenntnisse in Excel sollten Sie schon mitbringen.</t>
  </si>
  <si>
    <r>
      <t xml:space="preserve">Die Arbeitsmappe und erforderliche Rücksprachen mit mir sind </t>
    </r>
    <r>
      <rPr>
        <b/>
        <sz val="10"/>
        <rFont val="Arial"/>
        <family val="2"/>
      </rPr>
      <t>kostenlos</t>
    </r>
    <r>
      <rPr>
        <sz val="10"/>
        <rFont val="Arial"/>
        <family val="2"/>
      </rPr>
      <t xml:space="preserve">. </t>
    </r>
  </si>
  <si>
    <t>Im übrigen freue ich mich auf ihre Rückmeldungen.</t>
  </si>
  <si>
    <t xml:space="preserve">In der Spalte F geben Sie die "Abrechnungs-Nr." je von Ihnen vorgenommene Abrechnung ein. Über diese Nr. können Sie bei Bedarf die Tabelle </t>
  </si>
  <si>
    <t>nach Abrechnungen filtern.</t>
  </si>
  <si>
    <t>In Zelle C2 steht der jeweils noch abzurechnende Betrag.</t>
  </si>
  <si>
    <t xml:space="preserve">Erfolgen Eintragungen im Tabellenblatt "Krankheitskosten" werden die Zellen im </t>
  </si>
  <si>
    <t>Bereich F30 bis F45 mit den entsprechenden Beträgen ausgefüllt.</t>
  </si>
  <si>
    <t>Teilen Sie den Abrechnungsbetrag bitte auf die Spalten C, D und E auf.</t>
  </si>
  <si>
    <t>Zahlung</t>
  </si>
  <si>
    <t>Abrchng-Nr.</t>
  </si>
  <si>
    <t>Luck</t>
  </si>
  <si>
    <t>Werner</t>
  </si>
  <si>
    <t>Beate</t>
  </si>
  <si>
    <t>Continentale</t>
  </si>
  <si>
    <t>Pflege Bahr</t>
  </si>
  <si>
    <t>Signal Iduna</t>
  </si>
  <si>
    <t>beide Ehepartner</t>
  </si>
  <si>
    <t xml:space="preserve">Pflege Bahr </t>
  </si>
  <si>
    <t>46.807.912/1/1</t>
  </si>
  <si>
    <t>46807912/1/2</t>
  </si>
  <si>
    <t>Signal Iduna (PVAG)</t>
  </si>
  <si>
    <t>46.920.853/3/01</t>
  </si>
  <si>
    <r>
      <t xml:space="preserve">Generali </t>
    </r>
    <r>
      <rPr>
        <sz val="8"/>
        <rFont val="Arial"/>
        <family val="2"/>
      </rPr>
      <t>(ehem. Achen Münchener)</t>
    </r>
  </si>
  <si>
    <t>560-FKBU-010028196837</t>
  </si>
  <si>
    <t>280.002978428</t>
  </si>
  <si>
    <t>06276090</t>
  </si>
  <si>
    <t>Krankenhaus-
Tagegeld/mtl.</t>
  </si>
  <si>
    <t>54413 Beuren, den</t>
  </si>
  <si>
    <t>Werner Luck</t>
  </si>
  <si>
    <t>Pers.Nr. 06276090</t>
  </si>
  <si>
    <t>Hauptstr. 2, 54413 Beuren</t>
  </si>
  <si>
    <r>
      <rPr>
        <sz val="8"/>
        <rFont val="Arial"/>
        <family val="2"/>
      </rPr>
      <t>Continentale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Kundendienst-Centrum Köln Postfach 100744  50447 Köln</t>
    </r>
  </si>
  <si>
    <t>Tel.: 06586 986025</t>
  </si>
  <si>
    <t>Zahnarzt Dr. Kirch</t>
  </si>
  <si>
    <t>Reinsfeld</t>
  </si>
  <si>
    <t>Einsetzen Zahnprothese Oberkiefer</t>
  </si>
  <si>
    <t>Abdruck Ober-, Unterkiefer</t>
  </si>
  <si>
    <t>(relevant bei PKV)</t>
  </si>
  <si>
    <t>Datum
der
Zahlung
Abbuchung</t>
  </si>
  <si>
    <t>Brüderkrankenhaus, Prof. Dr. Weiner</t>
  </si>
  <si>
    <t>Trier</t>
  </si>
  <si>
    <t>Untersuchung</t>
  </si>
  <si>
    <t>Dres. Kautz</t>
  </si>
  <si>
    <t>Konz</t>
  </si>
  <si>
    <t>Erhalten Backenzahn (Keramikfüllung)</t>
  </si>
  <si>
    <t>Dr. Nothardt</t>
  </si>
  <si>
    <t>Hermeskeil</t>
  </si>
  <si>
    <t>Urologische Untersuchung</t>
  </si>
  <si>
    <t>Oberkieferabdruck</t>
  </si>
  <si>
    <t>Anpassen Prothese</t>
  </si>
  <si>
    <t>Einpassen Prothese</t>
  </si>
  <si>
    <t>Überprüfen Prothese und Einschleifen</t>
  </si>
  <si>
    <t>Daten aus 2020! 2024er Daten einfügen!</t>
  </si>
  <si>
    <t>km</t>
  </si>
  <si>
    <t>xxxx</t>
  </si>
  <si>
    <t>Zusatz ab August 2026</t>
  </si>
  <si>
    <r>
      <t xml:space="preserve">ein. </t>
    </r>
    <r>
      <rPr>
        <sz val="9"/>
        <rFont val="Arial"/>
        <family val="2"/>
      </rPr>
      <t>Die Regel heißt "Doppelte Werte". Folgendermaßen wird sie eingefügt: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Markieren Sie die Spalte E bis zum Ende der vorliegenden Tabelle.</t>
    </r>
  </si>
  <si>
    <r>
      <t xml:space="preserve">Aus gegebenem Anlaß </t>
    </r>
    <r>
      <rPr>
        <sz val="8"/>
        <color rgb="FFFF0000"/>
        <rFont val="Arial"/>
        <family val="2"/>
      </rPr>
      <t>(Doppelabrechnung einer Arztrechnung durch einen Abrechnungsdienst</t>
    </r>
    <r>
      <rPr>
        <sz val="9"/>
        <color rgb="FFFF0000"/>
        <rFont val="Arial"/>
        <family val="2"/>
      </rPr>
      <t>) füge ich in Spalte E eine benutzerdefinierte Formatierung</t>
    </r>
  </si>
  <si>
    <t xml:space="preserve">Im Menü "Start" den Menüpunkt "Bedingte Formatierung" aufrufen. Dort auf  "Regeln zum Hervorheben von Zellen" klicken, im Aufklappmenü </t>
  </si>
  <si>
    <t>"Doppelte Werte" auswählen. Im aufpoppenden Fenster mit OK bestätigen.</t>
  </si>
  <si>
    <t>Dieser Vorgang ist in der vorliegenden Arbeitsmappe bereits eingerichtet. Bei Bedarf ist der Umfang der Prüfung (hier E9:E98) zu erweitern.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</si>
</sst>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.00\ _D_M_-;\-* #,##0.00\ _D_M_-;_-* &quot;-&quot;??\ _D_M_-;_-@_-"/>
    <numFmt numFmtId="165" formatCode="#,##0.00\ &quot;€&quot;"/>
    <numFmt numFmtId="166" formatCode="_-* #,##0.00\ [$€-407]_-;\-* #,##0.00\ [$€-407]_-;_-* &quot;-&quot;??\ [$€-407]_-;_-@_-"/>
  </numFmts>
  <fonts count="7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1"/>
      <name val="Wingdings"/>
      <charset val="2"/>
    </font>
    <font>
      <i/>
      <sz val="9"/>
      <name val="Arial"/>
      <family val="2"/>
    </font>
    <font>
      <b/>
      <sz val="10"/>
      <name val="Arial"/>
      <family val="2"/>
    </font>
    <font>
      <sz val="9"/>
      <color indexed="10"/>
      <name val="Arial"/>
      <family val="2"/>
    </font>
    <font>
      <sz val="9"/>
      <color indexed="16"/>
      <name val="Arial"/>
      <family val="2"/>
    </font>
    <font>
      <b/>
      <sz val="9"/>
      <color indexed="8"/>
      <name val="Arial"/>
      <family val="2"/>
    </font>
    <font>
      <i/>
      <sz val="9"/>
      <name val="Arial"/>
      <family val="2"/>
    </font>
    <font>
      <sz val="10"/>
      <color indexed="10"/>
      <name val="Arial"/>
      <family val="2"/>
    </font>
    <font>
      <b/>
      <sz val="14"/>
      <color indexed="14"/>
      <name val="Arial"/>
      <family val="2"/>
    </font>
    <font>
      <b/>
      <sz val="11"/>
      <name val="Arial"/>
      <family val="2"/>
    </font>
    <font>
      <sz val="7"/>
      <name val="MS Serif"/>
      <family val="1"/>
    </font>
    <font>
      <sz val="10"/>
      <name val="Arial"/>
      <family val="2"/>
    </font>
    <font>
      <sz val="14"/>
      <name val="Arial"/>
      <family val="2"/>
    </font>
    <font>
      <b/>
      <sz val="18"/>
      <color indexed="10"/>
      <name val="Arial"/>
      <family val="2"/>
    </font>
    <font>
      <strike/>
      <sz val="10"/>
      <name val="Arial"/>
      <family val="2"/>
    </font>
    <font>
      <u/>
      <sz val="9.6"/>
      <color indexed="12"/>
      <name val="Arial"/>
      <family val="2"/>
    </font>
    <font>
      <sz val="2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 Narrow"/>
      <family val="2"/>
    </font>
    <font>
      <b/>
      <i/>
      <sz val="9"/>
      <name val="Arial"/>
      <family val="2"/>
    </font>
    <font>
      <sz val="9"/>
      <color indexed="81"/>
      <name val="Tahoma"/>
      <family val="2"/>
    </font>
    <font>
      <sz val="12"/>
      <name val="Arial"/>
      <family val="2"/>
    </font>
    <font>
      <sz val="10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22"/>
      <name val="Wingdings"/>
      <charset val="2"/>
    </font>
    <font>
      <sz val="14"/>
      <name val="Wingdings 3"/>
      <family val="1"/>
      <charset val="2"/>
    </font>
    <font>
      <sz val="10"/>
      <color rgb="FF00B050"/>
      <name val="Arial"/>
      <family val="2"/>
    </font>
    <font>
      <sz val="16"/>
      <name val="Arial"/>
      <family val="2"/>
    </font>
    <font>
      <sz val="12"/>
      <name val="Wingdings 3"/>
      <family val="1"/>
      <charset val="2"/>
    </font>
    <font>
      <sz val="9"/>
      <color rgb="FFFF0000"/>
      <name val="Arial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  <font>
      <sz val="11"/>
      <name val="Bahnschrift Light SemiCondensed"/>
      <family val="2"/>
    </font>
    <font>
      <sz val="14"/>
      <color rgb="FFFF0000"/>
      <name val="Arial"/>
      <family val="2"/>
    </font>
    <font>
      <sz val="8"/>
      <color theme="1"/>
      <name val="Calibri"/>
      <family val="2"/>
      <scheme val="minor"/>
    </font>
    <font>
      <sz val="9"/>
      <color rgb="FF0070C0"/>
      <name val="Arial"/>
      <family val="2"/>
    </font>
    <font>
      <sz val="8"/>
      <color rgb="FFFF000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3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6F09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0E8F4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26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43" fillId="15" borderId="27" applyNumberFormat="0" applyAlignment="0" applyProtection="0"/>
    <xf numFmtId="44" fontId="45" fillId="0" borderId="0" applyFont="0" applyFill="0" applyBorder="0" applyAlignment="0" applyProtection="0"/>
    <xf numFmtId="0" fontId="4" fillId="17" borderId="0" applyNumberFormat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50" fillId="0" borderId="0"/>
    <xf numFmtId="0" fontId="7" fillId="0" borderId="0"/>
    <xf numFmtId="0" fontId="51" fillId="0" borderId="0"/>
    <xf numFmtId="0" fontId="52" fillId="24" borderId="0" applyNumberFormat="0" applyBorder="0" applyAlignment="0" applyProtection="0"/>
    <xf numFmtId="0" fontId="7" fillId="0" borderId="0"/>
  </cellStyleXfs>
  <cellXfs count="407">
    <xf numFmtId="0" fontId="0" fillId="0" borderId="0" xfId="0"/>
    <xf numFmtId="0" fontId="7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5" fillId="0" borderId="0" xfId="0" applyFont="1"/>
    <xf numFmtId="0" fontId="0" fillId="0" borderId="2" xfId="0" applyBorder="1"/>
    <xf numFmtId="0" fontId="15" fillId="0" borderId="0" xfId="0" applyFont="1"/>
    <xf numFmtId="49" fontId="15" fillId="0" borderId="0" xfId="0" applyNumberFormat="1" applyFont="1"/>
    <xf numFmtId="0" fontId="17" fillId="0" borderId="0" xfId="0" applyFont="1"/>
    <xf numFmtId="0" fontId="18" fillId="0" borderId="0" xfId="0" applyFont="1"/>
    <xf numFmtId="0" fontId="14" fillId="0" borderId="0" xfId="0" applyFont="1"/>
    <xf numFmtId="0" fontId="17" fillId="0" borderId="0" xfId="0" applyFont="1" applyAlignment="1">
      <alignment horizontal="center"/>
    </xf>
    <xf numFmtId="0" fontId="20" fillId="0" borderId="0" xfId="0" applyFont="1"/>
    <xf numFmtId="0" fontId="6" fillId="0" borderId="0" xfId="0" applyFont="1"/>
    <xf numFmtId="0" fontId="20" fillId="0" borderId="0" xfId="0" applyFont="1" applyAlignment="1">
      <alignment horizontal="center"/>
    </xf>
    <xf numFmtId="2" fontId="17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4" fontId="13" fillId="0" borderId="0" xfId="0" applyNumberFormat="1" applyFont="1" applyAlignment="1">
      <alignment horizontal="center"/>
    </xf>
    <xf numFmtId="0" fontId="14" fillId="3" borderId="6" xfId="0" applyFont="1" applyFill="1" applyBorder="1" applyAlignment="1">
      <alignment horizontal="center"/>
    </xf>
    <xf numFmtId="14" fontId="17" fillId="0" borderId="6" xfId="0" applyNumberFormat="1" applyFont="1" applyBorder="1"/>
    <xf numFmtId="0" fontId="0" fillId="0" borderId="0" xfId="0" applyAlignment="1">
      <alignment horizontal="center"/>
    </xf>
    <xf numFmtId="0" fontId="23" fillId="0" borderId="0" xfId="0" applyFont="1"/>
    <xf numFmtId="4" fontId="14" fillId="0" borderId="0" xfId="0" applyNumberFormat="1" applyFont="1"/>
    <xf numFmtId="0" fontId="25" fillId="0" borderId="0" xfId="0" applyFont="1" applyAlignment="1">
      <alignment horizontal="center"/>
    </xf>
    <xf numFmtId="14" fontId="0" fillId="0" borderId="0" xfId="0" applyNumberFormat="1"/>
    <xf numFmtId="0" fontId="19" fillId="0" borderId="0" xfId="0" applyFont="1"/>
    <xf numFmtId="14" fontId="28" fillId="0" borderId="0" xfId="0" applyNumberFormat="1" applyFont="1" applyAlignment="1">
      <alignment horizontal="left"/>
    </xf>
    <xf numFmtId="0" fontId="29" fillId="0" borderId="0" xfId="0" applyFont="1"/>
    <xf numFmtId="4" fontId="17" fillId="0" borderId="0" xfId="0" applyNumberFormat="1" applyFont="1"/>
    <xf numFmtId="0" fontId="17" fillId="0" borderId="2" xfId="0" applyFont="1" applyBorder="1"/>
    <xf numFmtId="0" fontId="30" fillId="0" borderId="0" xfId="0" applyFont="1"/>
    <xf numFmtId="0" fontId="0" fillId="0" borderId="8" xfId="0" applyBorder="1"/>
    <xf numFmtId="0" fontId="17" fillId="0" borderId="21" xfId="0" applyFont="1" applyBorder="1"/>
    <xf numFmtId="4" fontId="0" fillId="0" borderId="6" xfId="0" applyNumberFormat="1" applyBorder="1"/>
    <xf numFmtId="4" fontId="0" fillId="0" borderId="0" xfId="0" applyNumberFormat="1"/>
    <xf numFmtId="0" fontId="13" fillId="4" borderId="23" xfId="0" applyFont="1" applyFill="1" applyBorder="1"/>
    <xf numFmtId="0" fontId="0" fillId="5" borderId="0" xfId="0" applyFill="1"/>
    <xf numFmtId="0" fontId="17" fillId="0" borderId="6" xfId="0" applyFont="1" applyBorder="1"/>
    <xf numFmtId="0" fontId="32" fillId="5" borderId="0" xfId="0" applyFont="1" applyFill="1"/>
    <xf numFmtId="0" fontId="26" fillId="5" borderId="0" xfId="0" applyFont="1" applyFill="1"/>
    <xf numFmtId="0" fontId="22" fillId="5" borderId="0" xfId="0" applyFont="1" applyFill="1"/>
    <xf numFmtId="0" fontId="17" fillId="5" borderId="0" xfId="0" applyFont="1" applyFill="1"/>
    <xf numFmtId="0" fontId="0" fillId="4" borderId="17" xfId="0" applyFill="1" applyBorder="1"/>
    <xf numFmtId="0" fontId="0" fillId="4" borderId="15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4" fontId="0" fillId="0" borderId="6" xfId="0" applyNumberFormat="1" applyBorder="1" applyAlignment="1">
      <alignment horizontal="right"/>
    </xf>
    <xf numFmtId="4" fontId="5" fillId="4" borderId="7" xfId="0" applyNumberFormat="1" applyFont="1" applyFill="1" applyBorder="1" applyAlignment="1">
      <alignment horizontal="right"/>
    </xf>
    <xf numFmtId="4" fontId="5" fillId="4" borderId="25" xfId="0" applyNumberFormat="1" applyFont="1" applyFill="1" applyBorder="1" applyAlignment="1">
      <alignment horizontal="right"/>
    </xf>
    <xf numFmtId="4" fontId="5" fillId="4" borderId="26" xfId="0" applyNumberFormat="1" applyFont="1" applyFill="1" applyBorder="1" applyAlignment="1">
      <alignment horizontal="right"/>
    </xf>
    <xf numFmtId="4" fontId="0" fillId="0" borderId="22" xfId="0" applyNumberFormat="1" applyBorder="1" applyAlignment="1">
      <alignment horizontal="right"/>
    </xf>
    <xf numFmtId="2" fontId="0" fillId="0" borderId="0" xfId="0" applyNumberFormat="1"/>
    <xf numFmtId="4" fontId="5" fillId="0" borderId="22" xfId="0" applyNumberFormat="1" applyFont="1" applyBorder="1"/>
    <xf numFmtId="14" fontId="17" fillId="0" borderId="22" xfId="0" applyNumberFormat="1" applyFont="1" applyBorder="1"/>
    <xf numFmtId="4" fontId="16" fillId="0" borderId="0" xfId="0" applyNumberFormat="1" applyFont="1"/>
    <xf numFmtId="4" fontId="0" fillId="9" borderId="22" xfId="0" applyNumberFormat="1" applyFill="1" applyBorder="1" applyAlignment="1">
      <alignment horizontal="right"/>
    </xf>
    <xf numFmtId="0" fontId="22" fillId="0" borderId="0" xfId="0" applyFont="1" applyAlignment="1">
      <alignment horizontal="left"/>
    </xf>
    <xf numFmtId="0" fontId="24" fillId="10" borderId="12" xfId="0" applyFont="1" applyFill="1" applyBorder="1"/>
    <xf numFmtId="0" fontId="24" fillId="10" borderId="8" xfId="0" applyFont="1" applyFill="1" applyBorder="1"/>
    <xf numFmtId="0" fontId="0" fillId="11" borderId="0" xfId="0" applyFill="1"/>
    <xf numFmtId="0" fontId="30" fillId="11" borderId="0" xfId="0" applyFont="1" applyFill="1" applyAlignment="1">
      <alignment horizontal="left"/>
    </xf>
    <xf numFmtId="0" fontId="30" fillId="11" borderId="0" xfId="0" applyFont="1" applyFill="1" applyAlignment="1">
      <alignment horizontal="center"/>
    </xf>
    <xf numFmtId="0" fontId="21" fillId="0" borderId="0" xfId="0" applyFont="1"/>
    <xf numFmtId="165" fontId="0" fillId="0" borderId="0" xfId="0" applyNumberFormat="1" applyAlignment="1">
      <alignment horizontal="center"/>
    </xf>
    <xf numFmtId="0" fontId="13" fillId="0" borderId="0" xfId="0" applyFont="1"/>
    <xf numFmtId="4" fontId="21" fillId="0" borderId="13" xfId="0" applyNumberFormat="1" applyFont="1" applyBorder="1"/>
    <xf numFmtId="0" fontId="34" fillId="0" borderId="0" xfId="4" applyFill="1" applyAlignment="1" applyProtection="1">
      <alignment horizontal="center"/>
      <protection hidden="1"/>
    </xf>
    <xf numFmtId="2" fontId="0" fillId="0" borderId="3" xfId="0" applyNumberFormat="1" applyBorder="1"/>
    <xf numFmtId="0" fontId="0" fillId="4" borderId="22" xfId="0" applyFill="1" applyBorder="1"/>
    <xf numFmtId="0" fontId="0" fillId="4" borderId="2" xfId="0" applyFill="1" applyBorder="1"/>
    <xf numFmtId="4" fontId="0" fillId="0" borderId="13" xfId="3" applyNumberFormat="1" applyFont="1" applyBorder="1"/>
    <xf numFmtId="4" fontId="0" fillId="0" borderId="13" xfId="0" applyNumberFormat="1" applyBorder="1"/>
    <xf numFmtId="0" fontId="34" fillId="11" borderId="0" xfId="4" applyFill="1" applyBorder="1" applyAlignment="1" applyProtection="1"/>
    <xf numFmtId="4" fontId="7" fillId="0" borderId="13" xfId="3" applyNumberFormat="1" applyBorder="1"/>
    <xf numFmtId="49" fontId="30" fillId="0" borderId="0" xfId="0" applyNumberFormat="1" applyFont="1" applyAlignment="1">
      <alignment horizontal="left"/>
    </xf>
    <xf numFmtId="0" fontId="0" fillId="4" borderId="22" xfId="0" applyFill="1" applyBorder="1" applyAlignment="1">
      <alignment horizontal="center"/>
    </xf>
    <xf numFmtId="165" fontId="0" fillId="0" borderId="0" xfId="0" applyNumberFormat="1"/>
    <xf numFmtId="0" fontId="38" fillId="0" borderId="0" xfId="0" applyFont="1"/>
    <xf numFmtId="0" fontId="0" fillId="0" borderId="6" xfId="0" applyBorder="1" applyAlignment="1">
      <alignment horizontal="center"/>
    </xf>
    <xf numFmtId="0" fontId="21" fillId="0" borderId="6" xfId="0" applyFont="1" applyBorder="1"/>
    <xf numFmtId="165" fontId="21" fillId="0" borderId="6" xfId="0" applyNumberFormat="1" applyFont="1" applyBorder="1"/>
    <xf numFmtId="0" fontId="15" fillId="11" borderId="0" xfId="0" applyFont="1" applyFill="1"/>
    <xf numFmtId="0" fontId="12" fillId="11" borderId="0" xfId="0" applyFont="1" applyFill="1"/>
    <xf numFmtId="0" fontId="16" fillId="11" borderId="0" xfId="0" applyFont="1" applyFill="1"/>
    <xf numFmtId="165" fontId="21" fillId="0" borderId="0" xfId="0" applyNumberFormat="1" applyFont="1"/>
    <xf numFmtId="0" fontId="39" fillId="0" borderId="0" xfId="0" applyFont="1"/>
    <xf numFmtId="2" fontId="14" fillId="0" borderId="0" xfId="0" applyNumberFormat="1" applyFont="1" applyAlignment="1">
      <alignment horizontal="center"/>
    </xf>
    <xf numFmtId="4" fontId="13" fillId="0" borderId="0" xfId="0" applyNumberFormat="1" applyFont="1"/>
    <xf numFmtId="0" fontId="30" fillId="11" borderId="0" xfId="0" applyFont="1" applyFill="1"/>
    <xf numFmtId="0" fontId="31" fillId="11" borderId="0" xfId="0" applyFont="1" applyFill="1"/>
    <xf numFmtId="4" fontId="0" fillId="12" borderId="0" xfId="0" applyNumberFormat="1" applyFill="1"/>
    <xf numFmtId="4" fontId="30" fillId="0" borderId="6" xfId="0" applyNumberFormat="1" applyFont="1" applyBorder="1" applyAlignment="1">
      <alignment horizontal="right"/>
    </xf>
    <xf numFmtId="0" fontId="43" fillId="15" borderId="27" xfId="5"/>
    <xf numFmtId="4" fontId="43" fillId="15" borderId="27" xfId="5" applyNumberFormat="1"/>
    <xf numFmtId="0" fontId="7" fillId="0" borderId="0" xfId="0" applyFont="1"/>
    <xf numFmtId="0" fontId="35" fillId="11" borderId="0" xfId="0" applyFont="1" applyFill="1" applyAlignment="1">
      <alignment horizontal="center"/>
    </xf>
    <xf numFmtId="165" fontId="7" fillId="0" borderId="0" xfId="0" applyNumberFormat="1" applyFont="1"/>
    <xf numFmtId="0" fontId="7" fillId="11" borderId="0" xfId="0" applyFont="1" applyFill="1"/>
    <xf numFmtId="4" fontId="0" fillId="13" borderId="0" xfId="0" applyNumberFormat="1" applyFill="1"/>
    <xf numFmtId="0" fontId="31" fillId="16" borderId="0" xfId="0" applyFont="1" applyFill="1"/>
    <xf numFmtId="0" fontId="0" fillId="16" borderId="0" xfId="0" applyFill="1"/>
    <xf numFmtId="0" fontId="41" fillId="16" borderId="0" xfId="0" applyFont="1" applyFill="1"/>
    <xf numFmtId="0" fontId="5" fillId="16" borderId="0" xfId="0" applyFont="1" applyFill="1"/>
    <xf numFmtId="0" fontId="7" fillId="16" borderId="0" xfId="0" applyFont="1" applyFill="1"/>
    <xf numFmtId="0" fontId="38" fillId="16" borderId="0" xfId="0" applyFont="1" applyFill="1"/>
    <xf numFmtId="0" fontId="9" fillId="12" borderId="0" xfId="0" applyFont="1" applyFill="1" applyAlignment="1">
      <alignment horizontal="center"/>
    </xf>
    <xf numFmtId="0" fontId="0" fillId="11" borderId="3" xfId="0" applyFill="1" applyBorder="1"/>
    <xf numFmtId="0" fontId="7" fillId="4" borderId="15" xfId="0" applyFont="1" applyFill="1" applyBorder="1" applyAlignment="1">
      <alignment horizontal="center" wrapText="1"/>
    </xf>
    <xf numFmtId="49" fontId="7" fillId="0" borderId="0" xfId="0" applyNumberFormat="1" applyFont="1" applyAlignment="1">
      <alignment horizontal="left"/>
    </xf>
    <xf numFmtId="14" fontId="17" fillId="0" borderId="0" xfId="0" applyNumberFormat="1" applyFont="1"/>
    <xf numFmtId="0" fontId="7" fillId="4" borderId="2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42" fillId="0" borderId="0" xfId="0" applyFont="1"/>
    <xf numFmtId="0" fontId="5" fillId="0" borderId="0" xfId="1"/>
    <xf numFmtId="4" fontId="7" fillId="7" borderId="22" xfId="0" applyNumberFormat="1" applyFont="1" applyFill="1" applyBorder="1"/>
    <xf numFmtId="4" fontId="7" fillId="8" borderId="6" xfId="0" applyNumberFormat="1" applyFont="1" applyFill="1" applyBorder="1"/>
    <xf numFmtId="0" fontId="5" fillId="5" borderId="0" xfId="0" applyFont="1" applyFill="1"/>
    <xf numFmtId="0" fontId="5" fillId="0" borderId="8" xfId="0" applyFont="1" applyBorder="1"/>
    <xf numFmtId="0" fontId="5" fillId="0" borderId="2" xfId="0" applyFont="1" applyBorder="1"/>
    <xf numFmtId="2" fontId="13" fillId="0" borderId="0" xfId="0" applyNumberFormat="1" applyFont="1"/>
    <xf numFmtId="14" fontId="16" fillId="0" borderId="22" xfId="0" applyNumberFormat="1" applyFont="1" applyBorder="1"/>
    <xf numFmtId="0" fontId="7" fillId="2" borderId="0" xfId="0" applyFont="1" applyFill="1" applyAlignment="1">
      <alignment horizontal="center"/>
    </xf>
    <xf numFmtId="0" fontId="6" fillId="5" borderId="0" xfId="2" applyFill="1"/>
    <xf numFmtId="0" fontId="6" fillId="0" borderId="0" xfId="2"/>
    <xf numFmtId="0" fontId="7" fillId="0" borderId="10" xfId="0" applyFont="1" applyBorder="1"/>
    <xf numFmtId="14" fontId="16" fillId="0" borderId="6" xfId="0" applyNumberFormat="1" applyFont="1" applyBorder="1"/>
    <xf numFmtId="0" fontId="16" fillId="0" borderId="6" xfId="0" applyFont="1" applyBorder="1"/>
    <xf numFmtId="4" fontId="7" fillId="0" borderId="6" xfId="0" applyNumberFormat="1" applyFont="1" applyBorder="1" applyAlignment="1">
      <alignment horizontal="right"/>
    </xf>
    <xf numFmtId="4" fontId="0" fillId="0" borderId="20" xfId="0" applyNumberFormat="1" applyBorder="1" applyAlignment="1">
      <alignment horizontal="right"/>
    </xf>
    <xf numFmtId="0" fontId="4" fillId="17" borderId="3" xfId="7" applyBorder="1" applyAlignment="1">
      <alignment horizontal="center"/>
    </xf>
    <xf numFmtId="0" fontId="34" fillId="5" borderId="0" xfId="4" applyFill="1" applyAlignment="1" applyProtection="1"/>
    <xf numFmtId="0" fontId="0" fillId="18" borderId="0" xfId="0" applyFill="1"/>
    <xf numFmtId="0" fontId="8" fillId="18" borderId="0" xfId="0" applyFont="1" applyFill="1"/>
    <xf numFmtId="0" fontId="28" fillId="18" borderId="0" xfId="0" applyFont="1" applyFill="1"/>
    <xf numFmtId="0" fontId="7" fillId="18" borderId="0" xfId="0" applyFont="1" applyFill="1" applyAlignment="1">
      <alignment horizontal="left"/>
    </xf>
    <xf numFmtId="0" fontId="0" fillId="18" borderId="0" xfId="0" applyFill="1" applyAlignment="1">
      <alignment horizontal="left"/>
    </xf>
    <xf numFmtId="0" fontId="0" fillId="18" borderId="0" xfId="0" applyFill="1" applyAlignment="1">
      <alignment horizontal="centerContinuous"/>
    </xf>
    <xf numFmtId="14" fontId="0" fillId="18" borderId="0" xfId="0" applyNumberFormat="1" applyFill="1" applyAlignment="1">
      <alignment horizontal="center"/>
    </xf>
    <xf numFmtId="0" fontId="0" fillId="18" borderId="2" xfId="0" applyFill="1" applyBorder="1"/>
    <xf numFmtId="0" fontId="7" fillId="18" borderId="0" xfId="0" applyFont="1" applyFill="1"/>
    <xf numFmtId="0" fontId="5" fillId="18" borderId="0" xfId="0" applyFont="1" applyFill="1"/>
    <xf numFmtId="0" fontId="33" fillId="18" borderId="0" xfId="0" applyFont="1" applyFill="1"/>
    <xf numFmtId="0" fontId="10" fillId="18" borderId="0" xfId="0" applyFont="1" applyFill="1"/>
    <xf numFmtId="14" fontId="0" fillId="18" borderId="1" xfId="0" applyNumberFormat="1" applyFill="1" applyBorder="1" applyAlignment="1">
      <alignment horizontal="center"/>
    </xf>
    <xf numFmtId="0" fontId="0" fillId="18" borderId="1" xfId="0" applyFill="1" applyBorder="1"/>
    <xf numFmtId="0" fontId="7" fillId="0" borderId="0" xfId="0" applyFont="1" applyAlignment="1">
      <alignment horizontal="center" textRotation="90"/>
    </xf>
    <xf numFmtId="4" fontId="0" fillId="0" borderId="22" xfId="0" applyNumberFormat="1" applyBorder="1" applyAlignment="1">
      <alignment horizontal="left"/>
    </xf>
    <xf numFmtId="0" fontId="7" fillId="0" borderId="0" xfId="8"/>
    <xf numFmtId="0" fontId="9" fillId="11" borderId="0" xfId="8" applyFont="1" applyFill="1"/>
    <xf numFmtId="0" fontId="7" fillId="11" borderId="0" xfId="8" applyFill="1"/>
    <xf numFmtId="0" fontId="5" fillId="11" borderId="0" xfId="8" applyFont="1" applyFill="1" applyAlignment="1">
      <alignment horizontal="center" wrapText="1"/>
    </xf>
    <xf numFmtId="0" fontId="5" fillId="11" borderId="0" xfId="8" applyFont="1" applyFill="1" applyAlignment="1">
      <alignment horizontal="center" vertical="center" wrapText="1"/>
    </xf>
    <xf numFmtId="0" fontId="7" fillId="11" borderId="0" xfId="8" applyFill="1" applyAlignment="1">
      <alignment horizontal="center" vertical="center"/>
    </xf>
    <xf numFmtId="0" fontId="7" fillId="0" borderId="6" xfId="8" applyBorder="1" applyProtection="1">
      <protection locked="0"/>
    </xf>
    <xf numFmtId="0" fontId="7" fillId="0" borderId="6" xfId="8" applyBorder="1" applyAlignment="1" applyProtection="1">
      <alignment horizontal="center"/>
      <protection locked="0"/>
    </xf>
    <xf numFmtId="0" fontId="7" fillId="11" borderId="0" xfId="8" applyFill="1" applyAlignment="1">
      <alignment horizontal="center"/>
    </xf>
    <xf numFmtId="0" fontId="7" fillId="0" borderId="6" xfId="8" applyBorder="1"/>
    <xf numFmtId="0" fontId="7" fillId="0" borderId="6" xfId="8" applyBorder="1" applyAlignment="1">
      <alignment horizontal="center"/>
    </xf>
    <xf numFmtId="0" fontId="5" fillId="11" borderId="0" xfId="8" applyFont="1" applyFill="1" applyAlignment="1">
      <alignment horizontal="center"/>
    </xf>
    <xf numFmtId="0" fontId="10" fillId="11" borderId="0" xfId="8" applyFont="1" applyFill="1" applyAlignment="1">
      <alignment wrapText="1"/>
    </xf>
    <xf numFmtId="0" fontId="5" fillId="19" borderId="0" xfId="8" applyFont="1" applyFill="1" applyAlignment="1">
      <alignment horizontal="center" vertical="center"/>
    </xf>
    <xf numFmtId="0" fontId="7" fillId="19" borderId="0" xfId="8" applyFill="1"/>
    <xf numFmtId="0" fontId="5" fillId="19" borderId="0" xfId="8" applyFont="1" applyFill="1" applyAlignment="1">
      <alignment wrapText="1"/>
    </xf>
    <xf numFmtId="0" fontId="5" fillId="19" borderId="0" xfId="8" applyFont="1" applyFill="1" applyAlignment="1">
      <alignment vertical="center"/>
    </xf>
    <xf numFmtId="0" fontId="5" fillId="19" borderId="0" xfId="8" applyFont="1" applyFill="1"/>
    <xf numFmtId="0" fontId="5" fillId="19" borderId="0" xfId="8" applyFont="1" applyFill="1" applyAlignment="1">
      <alignment horizontal="center" vertical="center" wrapText="1"/>
    </xf>
    <xf numFmtId="0" fontId="7" fillId="19" borderId="0" xfId="8" applyFill="1" applyAlignment="1">
      <alignment horizontal="right"/>
    </xf>
    <xf numFmtId="44" fontId="0" fillId="0" borderId="6" xfId="9" applyFont="1" applyFill="1" applyBorder="1" applyAlignment="1">
      <alignment horizontal="center"/>
    </xf>
    <xf numFmtId="44" fontId="0" fillId="0" borderId="6" xfId="9" applyFont="1" applyFill="1" applyBorder="1"/>
    <xf numFmtId="0" fontId="7" fillId="11" borderId="0" xfId="8" applyFill="1" applyAlignment="1">
      <alignment vertical="center"/>
    </xf>
    <xf numFmtId="0" fontId="5" fillId="11" borderId="0" xfId="8" applyFont="1" applyFill="1" applyAlignment="1">
      <alignment horizontal="left" vertical="center"/>
    </xf>
    <xf numFmtId="0" fontId="7" fillId="11" borderId="0" xfId="8" applyFill="1" applyAlignment="1">
      <alignment horizontal="left" vertical="center"/>
    </xf>
    <xf numFmtId="6" fontId="5" fillId="11" borderId="0" xfId="8" applyNumberFormat="1" applyFont="1" applyFill="1" applyAlignment="1">
      <alignment horizontal="center" vertical="center"/>
    </xf>
    <xf numFmtId="15" fontId="7" fillId="0" borderId="0" xfId="8" applyNumberFormat="1"/>
    <xf numFmtId="2" fontId="16" fillId="11" borderId="22" xfId="0" applyNumberFormat="1" applyFont="1" applyFill="1" applyBorder="1"/>
    <xf numFmtId="0" fontId="7" fillId="0" borderId="0" xfId="1" applyFont="1"/>
    <xf numFmtId="0" fontId="5" fillId="11" borderId="0" xfId="0" applyFont="1" applyFill="1" applyAlignment="1">
      <alignment horizontal="left" wrapText="1"/>
    </xf>
    <xf numFmtId="0" fontId="5" fillId="11" borderId="0" xfId="8" applyFont="1" applyFill="1" applyAlignment="1">
      <alignment wrapText="1"/>
    </xf>
    <xf numFmtId="0" fontId="5" fillId="11" borderId="0" xfId="8" applyFont="1" applyFill="1"/>
    <xf numFmtId="0" fontId="9" fillId="0" borderId="6" xfId="0" applyFont="1" applyBorder="1"/>
    <xf numFmtId="0" fontId="28" fillId="5" borderId="0" xfId="0" applyFont="1" applyFill="1" applyAlignment="1">
      <alignment horizontal="center"/>
    </xf>
    <xf numFmtId="0" fontId="34" fillId="5" borderId="0" xfId="4" applyFill="1" applyBorder="1" applyAlignment="1" applyProtection="1"/>
    <xf numFmtId="0" fontId="4" fillId="17" borderId="28" xfId="7" applyBorder="1" applyAlignment="1">
      <alignment horizontal="center"/>
    </xf>
    <xf numFmtId="0" fontId="14" fillId="3" borderId="22" xfId="0" applyFont="1" applyFill="1" applyBorder="1" applyAlignment="1">
      <alignment horizontal="center"/>
    </xf>
    <xf numFmtId="0" fontId="4" fillId="17" borderId="6" xfId="7" applyBorder="1" applyAlignment="1">
      <alignment horizontal="centerContinuous"/>
    </xf>
    <xf numFmtId="0" fontId="16" fillId="0" borderId="22" xfId="0" applyFont="1" applyBorder="1"/>
    <xf numFmtId="0" fontId="4" fillId="17" borderId="21" xfId="7" applyBorder="1" applyAlignment="1">
      <alignment horizontal="center"/>
    </xf>
    <xf numFmtId="0" fontId="4" fillId="17" borderId="22" xfId="7" applyBorder="1" applyAlignment="1">
      <alignment horizontal="center"/>
    </xf>
    <xf numFmtId="0" fontId="4" fillId="17" borderId="9" xfId="7" applyBorder="1" applyAlignment="1">
      <alignment horizontal="center"/>
    </xf>
    <xf numFmtId="0" fontId="4" fillId="17" borderId="11" xfId="7" applyBorder="1" applyAlignment="1">
      <alignment horizontal="center"/>
    </xf>
    <xf numFmtId="0" fontId="4" fillId="17" borderId="3" xfId="7" applyBorder="1"/>
    <xf numFmtId="0" fontId="4" fillId="17" borderId="22" xfId="7" applyBorder="1"/>
    <xf numFmtId="4" fontId="7" fillId="8" borderId="22" xfId="0" applyNumberFormat="1" applyFont="1" applyFill="1" applyBorder="1"/>
    <xf numFmtId="0" fontId="47" fillId="17" borderId="20" xfId="7" applyFont="1" applyBorder="1" applyAlignment="1">
      <alignment horizontal="center"/>
    </xf>
    <xf numFmtId="0" fontId="48" fillId="17" borderId="28" xfId="7" applyFont="1" applyBorder="1" applyAlignment="1">
      <alignment horizontal="center"/>
    </xf>
    <xf numFmtId="0" fontId="48" fillId="17" borderId="11" xfId="7" applyFont="1" applyBorder="1" applyAlignment="1">
      <alignment horizontal="center"/>
    </xf>
    <xf numFmtId="0" fontId="4" fillId="21" borderId="4" xfId="7" applyFill="1" applyBorder="1" applyAlignment="1">
      <alignment horizontal="center"/>
    </xf>
    <xf numFmtId="0" fontId="4" fillId="21" borderId="3" xfId="7" applyFill="1" applyBorder="1" applyAlignment="1">
      <alignment horizontal="center"/>
    </xf>
    <xf numFmtId="0" fontId="4" fillId="21" borderId="10" xfId="7" applyFill="1" applyBorder="1" applyAlignment="1">
      <alignment horizontal="center"/>
    </xf>
    <xf numFmtId="0" fontId="4" fillId="21" borderId="22" xfId="7" applyFill="1" applyBorder="1" applyAlignment="1">
      <alignment horizontal="center"/>
    </xf>
    <xf numFmtId="0" fontId="4" fillId="22" borderId="4" xfId="7" applyFill="1" applyBorder="1" applyAlignment="1">
      <alignment horizontal="center"/>
    </xf>
    <xf numFmtId="0" fontId="4" fillId="22" borderId="3" xfId="7" applyFill="1" applyBorder="1" applyAlignment="1">
      <alignment horizontal="center"/>
    </xf>
    <xf numFmtId="0" fontId="4" fillId="22" borderId="10" xfId="7" applyFill="1" applyBorder="1" applyAlignment="1">
      <alignment horizontal="center"/>
    </xf>
    <xf numFmtId="0" fontId="4" fillId="22" borderId="22" xfId="7" applyFill="1" applyBorder="1" applyAlignment="1">
      <alignment horizontal="center"/>
    </xf>
    <xf numFmtId="0" fontId="53" fillId="24" borderId="0" xfId="13" applyFont="1" applyAlignment="1"/>
    <xf numFmtId="0" fontId="52" fillId="24" borderId="0" xfId="13"/>
    <xf numFmtId="0" fontId="15" fillId="0" borderId="0" xfId="8" applyFont="1"/>
    <xf numFmtId="0" fontId="52" fillId="24" borderId="0" xfId="13" applyAlignment="1">
      <alignment horizontal="center" wrapText="1"/>
    </xf>
    <xf numFmtId="0" fontId="52" fillId="24" borderId="0" xfId="13" applyAlignment="1">
      <alignment wrapText="1"/>
    </xf>
    <xf numFmtId="0" fontId="52" fillId="24" borderId="0" xfId="13" applyAlignment="1">
      <alignment horizontal="center"/>
    </xf>
    <xf numFmtId="0" fontId="15" fillId="0" borderId="0" xfId="8" applyFont="1" applyAlignment="1">
      <alignment horizontal="center"/>
    </xf>
    <xf numFmtId="0" fontId="16" fillId="0" borderId="0" xfId="8" applyFont="1"/>
    <xf numFmtId="166" fontId="13" fillId="20" borderId="6" xfId="1" applyNumberFormat="1" applyFont="1" applyFill="1" applyBorder="1"/>
    <xf numFmtId="0" fontId="14" fillId="4" borderId="6" xfId="0" applyFont="1" applyFill="1" applyBorder="1"/>
    <xf numFmtId="0" fontId="17" fillId="4" borderId="20" xfId="0" applyFont="1" applyFill="1" applyBorder="1"/>
    <xf numFmtId="4" fontId="7" fillId="7" borderId="3" xfId="0" applyNumberFormat="1" applyFont="1" applyFill="1" applyBorder="1"/>
    <xf numFmtId="4" fontId="7" fillId="8" borderId="21" xfId="0" applyNumberFormat="1" applyFont="1" applyFill="1" applyBorder="1"/>
    <xf numFmtId="4" fontId="5" fillId="2" borderId="6" xfId="0" applyNumberFormat="1" applyFont="1" applyFill="1" applyBorder="1"/>
    <xf numFmtId="4" fontId="5" fillId="6" borderId="6" xfId="0" applyNumberFormat="1" applyFont="1" applyFill="1" applyBorder="1"/>
    <xf numFmtId="4" fontId="7" fillId="4" borderId="6" xfId="0" applyNumberFormat="1" applyFont="1" applyFill="1" applyBorder="1"/>
    <xf numFmtId="0" fontId="34" fillId="11" borderId="0" xfId="4" applyFill="1" applyBorder="1" applyAlignment="1" applyProtection="1">
      <alignment horizontal="left"/>
    </xf>
    <xf numFmtId="0" fontId="0" fillId="16" borderId="0" xfId="0" applyFill="1" applyAlignment="1">
      <alignment horizontal="center"/>
    </xf>
    <xf numFmtId="14" fontId="16" fillId="16" borderId="0" xfId="0" applyNumberFormat="1" applyFont="1" applyFill="1"/>
    <xf numFmtId="0" fontId="16" fillId="16" borderId="0" xfId="0" applyFont="1" applyFill="1"/>
    <xf numFmtId="0" fontId="3" fillId="21" borderId="3" xfId="7" applyFont="1" applyFill="1" applyBorder="1" applyAlignment="1">
      <alignment horizontal="center"/>
    </xf>
    <xf numFmtId="4" fontId="16" fillId="0" borderId="0" xfId="0" applyNumberFormat="1" applyFont="1" applyAlignment="1">
      <alignment horizontal="right"/>
    </xf>
    <xf numFmtId="0" fontId="17" fillId="0" borderId="8" xfId="0" applyFont="1" applyBorder="1"/>
    <xf numFmtId="0" fontId="13" fillId="0" borderId="8" xfId="0" applyFont="1" applyBorder="1"/>
    <xf numFmtId="4" fontId="5" fillId="0" borderId="0" xfId="0" applyNumberFormat="1" applyFont="1"/>
    <xf numFmtId="0" fontId="16" fillId="0" borderId="0" xfId="0" applyFont="1"/>
    <xf numFmtId="0" fontId="13" fillId="0" borderId="2" xfId="0" applyFont="1" applyBorder="1"/>
    <xf numFmtId="0" fontId="26" fillId="0" borderId="0" xfId="0" applyFont="1" applyAlignment="1">
      <alignment horizontal="right"/>
    </xf>
    <xf numFmtId="4" fontId="54" fillId="0" borderId="6" xfId="0" applyNumberFormat="1" applyFont="1" applyBorder="1"/>
    <xf numFmtId="44" fontId="13" fillId="14" borderId="0" xfId="6" applyFont="1" applyFill="1" applyBorder="1"/>
    <xf numFmtId="0" fontId="7" fillId="4" borderId="16" xfId="0" applyFont="1" applyFill="1" applyBorder="1" applyAlignment="1">
      <alignment horizontal="center" wrapText="1"/>
    </xf>
    <xf numFmtId="0" fontId="4" fillId="17" borderId="18" xfId="7" applyBorder="1" applyAlignment="1">
      <alignment horizontal="centerContinuous"/>
    </xf>
    <xf numFmtId="0" fontId="4" fillId="17" borderId="12" xfId="7" applyBorder="1" applyAlignment="1">
      <alignment horizontal="center"/>
    </xf>
    <xf numFmtId="0" fontId="4" fillId="17" borderId="4" xfId="7" applyBorder="1" applyAlignment="1">
      <alignment horizontal="center"/>
    </xf>
    <xf numFmtId="0" fontId="4" fillId="17" borderId="10" xfId="7" applyBorder="1" applyAlignment="1">
      <alignment horizontal="center"/>
    </xf>
    <xf numFmtId="0" fontId="4" fillId="25" borderId="22" xfId="7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4" fontId="16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56" fillId="17" borderId="6" xfId="7" applyFont="1" applyBorder="1" applyAlignment="1">
      <alignment horizontal="centerContinuous"/>
    </xf>
    <xf numFmtId="0" fontId="57" fillId="17" borderId="9" xfId="7" applyFont="1" applyBorder="1" applyAlignment="1">
      <alignment horizontal="centerContinuous"/>
    </xf>
    <xf numFmtId="0" fontId="34" fillId="11" borderId="0" xfId="4" applyFill="1" applyAlignment="1" applyProtection="1">
      <alignment horizontal="left" vertical="center"/>
    </xf>
    <xf numFmtId="0" fontId="34" fillId="11" borderId="0" xfId="4" applyFill="1" applyAlignment="1" applyProtection="1"/>
    <xf numFmtId="0" fontId="16" fillId="5" borderId="0" xfId="0" applyFont="1" applyFill="1" applyAlignment="1">
      <alignment horizontal="left"/>
    </xf>
    <xf numFmtId="0" fontId="16" fillId="11" borderId="0" xfId="8" applyFont="1" applyFill="1"/>
    <xf numFmtId="4" fontId="21" fillId="0" borderId="0" xfId="0" applyNumberFormat="1" applyFont="1"/>
    <xf numFmtId="4" fontId="28" fillId="0" borderId="0" xfId="0" applyNumberFormat="1" applyFont="1"/>
    <xf numFmtId="0" fontId="54" fillId="0" borderId="0" xfId="0" applyFont="1"/>
    <xf numFmtId="0" fontId="10" fillId="0" borderId="6" xfId="8" applyFont="1" applyBorder="1" applyAlignment="1">
      <alignment wrapText="1"/>
    </xf>
    <xf numFmtId="0" fontId="47" fillId="17" borderId="21" xfId="7" applyFont="1" applyBorder="1" applyAlignment="1">
      <alignment horizontal="center"/>
    </xf>
    <xf numFmtId="0" fontId="48" fillId="17" borderId="3" xfId="7" applyFont="1" applyBorder="1" applyAlignment="1">
      <alignment horizontal="center"/>
    </xf>
    <xf numFmtId="0" fontId="2" fillId="17" borderId="3" xfId="7" applyFont="1" applyBorder="1" applyAlignment="1">
      <alignment horizontal="center"/>
    </xf>
    <xf numFmtId="0" fontId="48" fillId="17" borderId="22" xfId="7" applyFont="1" applyBorder="1" applyAlignment="1">
      <alignment horizontal="center"/>
    </xf>
    <xf numFmtId="0" fontId="4" fillId="22" borderId="3" xfId="7" applyFill="1" applyBorder="1" applyAlignment="1">
      <alignment horizontal="centerContinuous"/>
    </xf>
    <xf numFmtId="0" fontId="4" fillId="22" borderId="3" xfId="7" applyFill="1" applyBorder="1" applyAlignment="1">
      <alignment horizontal="left"/>
    </xf>
    <xf numFmtId="0" fontId="3" fillId="22" borderId="3" xfId="7" applyFont="1" applyFill="1" applyBorder="1" applyAlignment="1">
      <alignment horizontal="left"/>
    </xf>
    <xf numFmtId="0" fontId="4" fillId="22" borderId="22" xfId="7" applyFill="1" applyBorder="1" applyAlignment="1">
      <alignment horizontal="centerContinuous"/>
    </xf>
    <xf numFmtId="0" fontId="4" fillId="26" borderId="4" xfId="7" applyFill="1" applyBorder="1"/>
    <xf numFmtId="0" fontId="4" fillId="26" borderId="0" xfId="7" applyFill="1" applyBorder="1"/>
    <xf numFmtId="0" fontId="4" fillId="26" borderId="4" xfId="7" applyFill="1" applyBorder="1" applyAlignment="1">
      <alignment horizontal="center"/>
    </xf>
    <xf numFmtId="0" fontId="4" fillId="26" borderId="3" xfId="7" applyFill="1" applyBorder="1" applyAlignment="1">
      <alignment horizontal="center"/>
    </xf>
    <xf numFmtId="0" fontId="4" fillId="26" borderId="10" xfId="7" applyFill="1" applyBorder="1" applyAlignment="1">
      <alignment horizontal="center"/>
    </xf>
    <xf numFmtId="0" fontId="4" fillId="26" borderId="22" xfId="7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49" fontId="15" fillId="0" borderId="18" xfId="0" applyNumberFormat="1" applyFont="1" applyBorder="1"/>
    <xf numFmtId="0" fontId="15" fillId="0" borderId="20" xfId="0" applyFont="1" applyBorder="1"/>
    <xf numFmtId="0" fontId="0" fillId="0" borderId="20" xfId="0" applyBorder="1"/>
    <xf numFmtId="0" fontId="7" fillId="4" borderId="19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18" borderId="0" xfId="0" applyFont="1" applyFill="1" applyAlignment="1">
      <alignment horizontal="centerContinuous"/>
    </xf>
    <xf numFmtId="14" fontId="7" fillId="0" borderId="6" xfId="8" applyNumberFormat="1" applyBorder="1" applyAlignment="1">
      <alignment horizontal="center"/>
    </xf>
    <xf numFmtId="44" fontId="7" fillId="0" borderId="6" xfId="6" applyFont="1" applyFill="1" applyBorder="1" applyAlignment="1">
      <alignment horizontal="center"/>
    </xf>
    <xf numFmtId="0" fontId="16" fillId="0" borderId="12" xfId="0" applyFont="1" applyBorder="1"/>
    <xf numFmtId="0" fontId="16" fillId="0" borderId="10" xfId="0" applyFont="1" applyBorder="1"/>
    <xf numFmtId="0" fontId="5" fillId="11" borderId="0" xfId="0" applyFont="1" applyFill="1"/>
    <xf numFmtId="0" fontId="42" fillId="5" borderId="0" xfId="0" applyFont="1" applyFill="1" applyAlignment="1">
      <alignment horizontal="left"/>
    </xf>
    <xf numFmtId="0" fontId="16" fillId="5" borderId="0" xfId="0" applyFont="1" applyFill="1"/>
    <xf numFmtId="2" fontId="17" fillId="23" borderId="21" xfId="0" applyNumberFormat="1" applyFont="1" applyFill="1" applyBorder="1"/>
    <xf numFmtId="0" fontId="42" fillId="5" borderId="0" xfId="0" applyFont="1" applyFill="1"/>
    <xf numFmtId="0" fontId="34" fillId="5" borderId="0" xfId="4" applyNumberFormat="1" applyFill="1" applyBorder="1" applyAlignment="1" applyProtection="1"/>
    <xf numFmtId="0" fontId="6" fillId="5" borderId="0" xfId="2" applyNumberFormat="1" applyFill="1"/>
    <xf numFmtId="0" fontId="60" fillId="0" borderId="0" xfId="0" applyFont="1" applyAlignment="1">
      <alignment horizontal="center" vertical="center"/>
    </xf>
    <xf numFmtId="0" fontId="61" fillId="0" borderId="0" xfId="0" applyFont="1" applyAlignment="1">
      <alignment horizontal="center"/>
    </xf>
    <xf numFmtId="44" fontId="7" fillId="0" borderId="0" xfId="6" applyFont="1" applyBorder="1" applyAlignment="1">
      <alignment horizontal="center"/>
    </xf>
    <xf numFmtId="0" fontId="5" fillId="0" borderId="9" xfId="0" applyFont="1" applyBorder="1"/>
    <xf numFmtId="0" fontId="62" fillId="0" borderId="0" xfId="0" applyFont="1"/>
    <xf numFmtId="4" fontId="0" fillId="18" borderId="22" xfId="0" applyNumberFormat="1" applyFill="1" applyBorder="1" applyAlignment="1">
      <alignment horizontal="left"/>
    </xf>
    <xf numFmtId="14" fontId="7" fillId="18" borderId="22" xfId="0" applyNumberFormat="1" applyFont="1" applyFill="1" applyBorder="1" applyAlignment="1">
      <alignment horizontal="center"/>
    </xf>
    <xf numFmtId="4" fontId="0" fillId="18" borderId="22" xfId="0" applyNumberFormat="1" applyFill="1" applyBorder="1" applyAlignment="1">
      <alignment horizontal="center"/>
    </xf>
    <xf numFmtId="4" fontId="5" fillId="0" borderId="0" xfId="0" applyNumberFormat="1" applyFont="1" applyAlignment="1">
      <alignment horizontal="right"/>
    </xf>
    <xf numFmtId="0" fontId="63" fillId="27" borderId="0" xfId="0" applyFont="1" applyFill="1"/>
    <xf numFmtId="0" fontId="0" fillId="27" borderId="0" xfId="0" applyFill="1"/>
    <xf numFmtId="0" fontId="26" fillId="27" borderId="0" xfId="0" applyFont="1" applyFill="1"/>
    <xf numFmtId="0" fontId="31" fillId="27" borderId="0" xfId="0" applyFont="1" applyFill="1"/>
    <xf numFmtId="0" fontId="15" fillId="27" borderId="0" xfId="0" applyFont="1" applyFill="1"/>
    <xf numFmtId="0" fontId="16" fillId="27" borderId="0" xfId="0" applyFont="1" applyFill="1"/>
    <xf numFmtId="0" fontId="64" fillId="27" borderId="0" xfId="0" applyFont="1" applyFill="1" applyAlignment="1">
      <alignment horizontal="center"/>
    </xf>
    <xf numFmtId="0" fontId="65" fillId="27" borderId="0" xfId="0" applyFont="1" applyFill="1"/>
    <xf numFmtId="0" fontId="7" fillId="27" borderId="0" xfId="0" applyFont="1" applyFill="1"/>
    <xf numFmtId="0" fontId="15" fillId="27" borderId="0" xfId="0" applyFont="1" applyFill="1" applyAlignment="1">
      <alignment horizontal="center"/>
    </xf>
    <xf numFmtId="15" fontId="15" fillId="27" borderId="0" xfId="0" applyNumberFormat="1" applyFont="1" applyFill="1" applyAlignment="1">
      <alignment horizontal="center"/>
    </xf>
    <xf numFmtId="15" fontId="15" fillId="27" borderId="0" xfId="0" applyNumberFormat="1" applyFont="1" applyFill="1"/>
    <xf numFmtId="15" fontId="0" fillId="27" borderId="0" xfId="0" applyNumberFormat="1" applyFill="1"/>
    <xf numFmtId="0" fontId="15" fillId="28" borderId="0" xfId="0" applyFont="1" applyFill="1"/>
    <xf numFmtId="0" fontId="0" fillId="28" borderId="0" xfId="0" applyFill="1"/>
    <xf numFmtId="0" fontId="66" fillId="27" borderId="0" xfId="0" applyFont="1" applyFill="1"/>
    <xf numFmtId="0" fontId="67" fillId="27" borderId="0" xfId="0" applyFont="1" applyFill="1"/>
    <xf numFmtId="0" fontId="68" fillId="27" borderId="0" xfId="0" applyFont="1" applyFill="1"/>
    <xf numFmtId="0" fontId="68" fillId="27" borderId="0" xfId="0" applyFont="1" applyFill="1" applyAlignment="1">
      <alignment horizontal="right"/>
    </xf>
    <xf numFmtId="0" fontId="67" fillId="27" borderId="0" xfId="0" applyFont="1" applyFill="1" applyAlignment="1">
      <alignment horizontal="right"/>
    </xf>
    <xf numFmtId="0" fontId="16" fillId="27" borderId="0" xfId="0" quotePrefix="1" applyFont="1" applyFill="1"/>
    <xf numFmtId="4" fontId="7" fillId="18" borderId="10" xfId="0" applyNumberFormat="1" applyFont="1" applyFill="1" applyBorder="1"/>
    <xf numFmtId="1" fontId="7" fillId="18" borderId="10" xfId="0" applyNumberFormat="1" applyFont="1" applyFill="1" applyBorder="1" applyAlignment="1">
      <alignment horizontal="center"/>
    </xf>
    <xf numFmtId="4" fontId="7" fillId="18" borderId="18" xfId="0" applyNumberFormat="1" applyFont="1" applyFill="1" applyBorder="1"/>
    <xf numFmtId="4" fontId="7" fillId="18" borderId="4" xfId="0" applyNumberFormat="1" applyFont="1" applyFill="1" applyBorder="1"/>
    <xf numFmtId="4" fontId="16" fillId="18" borderId="18" xfId="0" applyNumberFormat="1" applyFont="1" applyFill="1" applyBorder="1"/>
    <xf numFmtId="4" fontId="16" fillId="18" borderId="12" xfId="0" applyNumberFormat="1" applyFont="1" applyFill="1" applyBorder="1"/>
    <xf numFmtId="2" fontId="7" fillId="18" borderId="10" xfId="0" applyNumberFormat="1" applyFont="1" applyFill="1" applyBorder="1"/>
    <xf numFmtId="14" fontId="16" fillId="18" borderId="22" xfId="0" applyNumberFormat="1" applyFont="1" applyFill="1" applyBorder="1"/>
    <xf numFmtId="2" fontId="7" fillId="18" borderId="18" xfId="0" applyNumberFormat="1" applyFont="1" applyFill="1" applyBorder="1"/>
    <xf numFmtId="14" fontId="16" fillId="18" borderId="6" xfId="0" applyNumberFormat="1" applyFont="1" applyFill="1" applyBorder="1"/>
    <xf numFmtId="2" fontId="7" fillId="18" borderId="12" xfId="0" applyNumberFormat="1" applyFont="1" applyFill="1" applyBorder="1"/>
    <xf numFmtId="2" fontId="7" fillId="18" borderId="6" xfId="0" applyNumberFormat="1" applyFont="1" applyFill="1" applyBorder="1"/>
    <xf numFmtId="2" fontId="7" fillId="18" borderId="22" xfId="0" applyNumberFormat="1" applyFont="1" applyFill="1" applyBorder="1"/>
    <xf numFmtId="2" fontId="7" fillId="18" borderId="21" xfId="0" applyNumberFormat="1" applyFont="1" applyFill="1" applyBorder="1"/>
    <xf numFmtId="14" fontId="16" fillId="18" borderId="6" xfId="2" applyNumberFormat="1" applyFont="1" applyFill="1" applyBorder="1" applyAlignment="1">
      <alignment horizontal="center"/>
    </xf>
    <xf numFmtId="0" fontId="17" fillId="18" borderId="22" xfId="0" applyFont="1" applyFill="1" applyBorder="1"/>
    <xf numFmtId="2" fontId="17" fillId="18" borderId="22" xfId="0" applyNumberFormat="1" applyFont="1" applyFill="1" applyBorder="1"/>
    <xf numFmtId="0" fontId="17" fillId="18" borderId="6" xfId="0" applyFont="1" applyFill="1" applyBorder="1"/>
    <xf numFmtId="2" fontId="17" fillId="18" borderId="6" xfId="0" applyNumberFormat="1" applyFont="1" applyFill="1" applyBorder="1"/>
    <xf numFmtId="0" fontId="16" fillId="18" borderId="6" xfId="2" applyFont="1" applyFill="1" applyBorder="1" applyAlignment="1">
      <alignment horizontal="center"/>
    </xf>
    <xf numFmtId="2" fontId="17" fillId="18" borderId="6" xfId="0" applyNumberFormat="1" applyFont="1" applyFill="1" applyBorder="1" applyAlignment="1">
      <alignment horizontal="center"/>
    </xf>
    <xf numFmtId="2" fontId="17" fillId="18" borderId="21" xfId="0" applyNumberFormat="1" applyFont="1" applyFill="1" applyBorder="1"/>
    <xf numFmtId="4" fontId="7" fillId="29" borderId="6" xfId="0" applyNumberFormat="1" applyFont="1" applyFill="1" applyBorder="1"/>
    <xf numFmtId="4" fontId="7" fillId="13" borderId="6" xfId="0" applyNumberFormat="1" applyFont="1" applyFill="1" applyBorder="1"/>
    <xf numFmtId="2" fontId="7" fillId="13" borderId="6" xfId="0" applyNumberFormat="1" applyFont="1" applyFill="1" applyBorder="1"/>
    <xf numFmtId="15" fontId="7" fillId="27" borderId="0" xfId="0" applyNumberFormat="1" applyFont="1" applyFill="1"/>
    <xf numFmtId="0" fontId="69" fillId="27" borderId="0" xfId="0" applyFont="1" applyFill="1"/>
    <xf numFmtId="0" fontId="70" fillId="27" borderId="0" xfId="0" applyFont="1" applyFill="1"/>
    <xf numFmtId="0" fontId="66" fillId="27" borderId="0" xfId="0" applyFont="1" applyFill="1" applyAlignment="1">
      <alignment horizontal="right"/>
    </xf>
    <xf numFmtId="0" fontId="58" fillId="21" borderId="6" xfId="7" applyFont="1" applyFill="1" applyBorder="1" applyAlignment="1">
      <alignment horizontal="centerContinuous"/>
    </xf>
    <xf numFmtId="0" fontId="4" fillId="21" borderId="6" xfId="7" applyFill="1" applyBorder="1" applyAlignment="1">
      <alignment horizontal="centerContinuous"/>
    </xf>
    <xf numFmtId="49" fontId="7" fillId="0" borderId="6" xfId="8" applyNumberFormat="1" applyBorder="1" applyAlignment="1">
      <alignment horizontal="center"/>
    </xf>
    <xf numFmtId="3" fontId="7" fillId="0" borderId="6" xfId="8" applyNumberFormat="1" applyBorder="1" applyAlignment="1">
      <alignment horizontal="center"/>
    </xf>
    <xf numFmtId="14" fontId="0" fillId="18" borderId="0" xfId="0" applyNumberFormat="1" applyFill="1" applyAlignment="1">
      <alignment horizontal="left"/>
    </xf>
    <xf numFmtId="0" fontId="7" fillId="0" borderId="6" xfId="8" applyBorder="1" applyAlignment="1">
      <alignment wrapText="1"/>
    </xf>
    <xf numFmtId="14" fontId="17" fillId="5" borderId="0" xfId="0" applyNumberFormat="1" applyFont="1" applyFill="1" applyAlignment="1">
      <alignment horizontal="center"/>
    </xf>
    <xf numFmtId="14" fontId="0" fillId="5" borderId="0" xfId="0" applyNumberFormat="1" applyFill="1" applyAlignment="1">
      <alignment horizontal="center"/>
    </xf>
    <xf numFmtId="14" fontId="42" fillId="5" borderId="0" xfId="0" applyNumberFormat="1" applyFont="1" applyFill="1"/>
    <xf numFmtId="14" fontId="7" fillId="18" borderId="10" xfId="0" applyNumberFormat="1" applyFont="1" applyFill="1" applyBorder="1" applyAlignment="1">
      <alignment horizontal="center"/>
    </xf>
    <xf numFmtId="14" fontId="16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14" fontId="14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17" fillId="0" borderId="0" xfId="0" applyNumberFormat="1" applyFont="1" applyAlignment="1">
      <alignment horizontal="center"/>
    </xf>
    <xf numFmtId="14" fontId="16" fillId="18" borderId="6" xfId="2" applyNumberFormat="1" applyFont="1" applyFill="1" applyBorder="1" applyAlignment="1"/>
    <xf numFmtId="0" fontId="16" fillId="18" borderId="6" xfId="2" applyFont="1" applyFill="1" applyBorder="1" applyAlignment="1"/>
    <xf numFmtId="4" fontId="16" fillId="23" borderId="21" xfId="3" applyNumberFormat="1" applyFont="1" applyFill="1" applyBorder="1" applyAlignment="1">
      <alignment horizontal="right"/>
    </xf>
    <xf numFmtId="4" fontId="17" fillId="23" borderId="21" xfId="0" applyNumberFormat="1" applyFont="1" applyFill="1" applyBorder="1"/>
    <xf numFmtId="14" fontId="16" fillId="0" borderId="6" xfId="2" applyNumberFormat="1" applyFont="1" applyFill="1" applyBorder="1" applyAlignment="1"/>
    <xf numFmtId="0" fontId="35" fillId="11" borderId="0" xfId="0" applyFont="1" applyFill="1" applyAlignment="1">
      <alignment horizontal="center"/>
    </xf>
    <xf numFmtId="0" fontId="31" fillId="11" borderId="0" xfId="0" applyFont="1" applyFill="1" applyAlignment="1">
      <alignment horizontal="center"/>
    </xf>
    <xf numFmtId="0" fontId="41" fillId="11" borderId="0" xfId="0" applyFont="1" applyFill="1" applyAlignment="1">
      <alignment horizontal="center"/>
    </xf>
    <xf numFmtId="0" fontId="18" fillId="11" borderId="0" xfId="8" applyFont="1" applyFill="1" applyAlignment="1">
      <alignment horizontal="center"/>
    </xf>
    <xf numFmtId="0" fontId="9" fillId="11" borderId="0" xfId="8" applyFont="1" applyFill="1" applyAlignment="1">
      <alignment horizontal="center"/>
    </xf>
    <xf numFmtId="0" fontId="7" fillId="11" borderId="0" xfId="8" applyFill="1" applyAlignment="1">
      <alignment horizontal="center" wrapText="1"/>
    </xf>
    <xf numFmtId="0" fontId="7" fillId="11" borderId="0" xfId="8" applyFill="1" applyAlignment="1">
      <alignment horizontal="center"/>
    </xf>
    <xf numFmtId="0" fontId="44" fillId="15" borderId="27" xfId="5" applyFont="1" applyAlignment="1">
      <alignment horizontal="center"/>
    </xf>
    <xf numFmtId="44" fontId="7" fillId="0" borderId="18" xfId="6" applyFont="1" applyBorder="1" applyAlignment="1">
      <alignment horizontal="center"/>
    </xf>
    <xf numFmtId="44" fontId="7" fillId="0" borderId="20" xfId="6" applyFont="1" applyBorder="1" applyAlignment="1">
      <alignment horizontal="center"/>
    </xf>
    <xf numFmtId="2" fontId="7" fillId="0" borderId="18" xfId="0" applyNumberFormat="1" applyFont="1" applyBorder="1" applyAlignment="1">
      <alignment horizontal="center"/>
    </xf>
    <xf numFmtId="2" fontId="7" fillId="0" borderId="20" xfId="0" applyNumberFormat="1" applyFont="1" applyBorder="1" applyAlignment="1">
      <alignment horizontal="center"/>
    </xf>
    <xf numFmtId="0" fontId="28" fillId="5" borderId="1" xfId="0" applyFont="1" applyFill="1" applyBorder="1" applyAlignment="1">
      <alignment horizontal="center"/>
    </xf>
    <xf numFmtId="0" fontId="59" fillId="26" borderId="18" xfId="7" applyFont="1" applyFill="1" applyBorder="1" applyAlignment="1">
      <alignment horizontal="center"/>
    </xf>
    <xf numFmtId="0" fontId="58" fillId="26" borderId="19" xfId="7" applyFont="1" applyFill="1" applyBorder="1" applyAlignment="1">
      <alignment horizontal="center"/>
    </xf>
    <xf numFmtId="0" fontId="1" fillId="26" borderId="12" xfId="7" applyFont="1" applyFill="1" applyBorder="1" applyAlignment="1">
      <alignment horizontal="center"/>
    </xf>
    <xf numFmtId="0" fontId="4" fillId="26" borderId="8" xfId="7" applyFill="1" applyBorder="1" applyAlignment="1">
      <alignment horizontal="center"/>
    </xf>
    <xf numFmtId="0" fontId="4" fillId="21" borderId="12" xfId="7" applyFill="1" applyBorder="1" applyAlignment="1">
      <alignment horizontal="center"/>
    </xf>
    <xf numFmtId="0" fontId="4" fillId="21" borderId="8" xfId="7" applyFill="1" applyBorder="1" applyAlignment="1">
      <alignment horizontal="center"/>
    </xf>
    <xf numFmtId="0" fontId="4" fillId="21" borderId="9" xfId="7" applyFill="1" applyBorder="1" applyAlignment="1">
      <alignment horizontal="center"/>
    </xf>
    <xf numFmtId="0" fontId="1" fillId="22" borderId="12" xfId="7" applyFont="1" applyFill="1" applyBorder="1" applyAlignment="1">
      <alignment horizontal="center"/>
    </xf>
    <xf numFmtId="0" fontId="1" fillId="22" borderId="8" xfId="7" applyFont="1" applyFill="1" applyBorder="1" applyAlignment="1">
      <alignment horizontal="center"/>
    </xf>
    <xf numFmtId="0" fontId="1" fillId="22" borderId="9" xfId="7" applyFont="1" applyFill="1" applyBorder="1" applyAlignment="1">
      <alignment horizontal="center"/>
    </xf>
    <xf numFmtId="0" fontId="58" fillId="25" borderId="6" xfId="7" applyFont="1" applyFill="1" applyBorder="1" applyAlignment="1">
      <alignment horizontal="center"/>
    </xf>
    <xf numFmtId="0" fontId="71" fillId="25" borderId="3" xfId="7" applyFont="1" applyFill="1" applyBorder="1" applyAlignment="1">
      <alignment horizontal="center" textRotation="90"/>
    </xf>
    <xf numFmtId="14" fontId="55" fillId="25" borderId="12" xfId="7" applyNumberFormat="1" applyFont="1" applyFill="1" applyBorder="1" applyAlignment="1">
      <alignment horizontal="center" vertical="center" wrapText="1"/>
    </xf>
    <xf numFmtId="14" fontId="55" fillId="25" borderId="4" xfId="7" applyNumberFormat="1" applyFont="1" applyFill="1" applyBorder="1" applyAlignment="1">
      <alignment horizontal="center" vertical="center" wrapText="1"/>
    </xf>
    <xf numFmtId="14" fontId="55" fillId="25" borderId="10" xfId="7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textRotation="90"/>
    </xf>
    <xf numFmtId="14" fontId="28" fillId="0" borderId="0" xfId="0" applyNumberFormat="1" applyFont="1" applyAlignment="1">
      <alignment horizontal="center"/>
    </xf>
    <xf numFmtId="0" fontId="27" fillId="18" borderId="0" xfId="0" applyFont="1" applyFill="1" applyAlignment="1">
      <alignment horizontal="center"/>
    </xf>
    <xf numFmtId="0" fontId="11" fillId="18" borderId="0" xfId="0" applyFont="1" applyFill="1" applyAlignment="1">
      <alignment horizontal="center"/>
    </xf>
    <xf numFmtId="14" fontId="0" fillId="18" borderId="2" xfId="0" applyNumberFormat="1" applyFill="1" applyBorder="1" applyAlignment="1">
      <alignment horizontal="center"/>
    </xf>
    <xf numFmtId="0" fontId="0" fillId="18" borderId="2" xfId="0" applyFill="1" applyBorder="1" applyAlignment="1">
      <alignment horizontal="center"/>
    </xf>
    <xf numFmtId="0" fontId="72" fillId="30" borderId="0" xfId="0" applyFont="1" applyFill="1" applyAlignment="1">
      <alignment horizontal="right"/>
    </xf>
  </cellXfs>
  <cellStyles count="15">
    <cellStyle name="40 % - Akzent1" xfId="7" builtinId="31"/>
    <cellStyle name="60 % - Akzent4" xfId="13" builtinId="44"/>
    <cellStyle name="Komma" xfId="3" builtinId="3"/>
    <cellStyle name="Link" xfId="4" builtinId="8"/>
    <cellStyle name="Spaltenebene_1" xfId="1" builtinId="2" iLevel="0"/>
    <cellStyle name="Spaltenebene_2" xfId="2" builtinId="2" iLevel="1"/>
    <cellStyle name="Standard" xfId="0" builtinId="0"/>
    <cellStyle name="Standard 2" xfId="8" xr:uid="{00000000-0005-0000-0000-000007000000}"/>
    <cellStyle name="Standard 3" xfId="10" xr:uid="{00000000-0005-0000-0000-000008000000}"/>
    <cellStyle name="Standard 3 2" xfId="11" xr:uid="{00000000-0005-0000-0000-000009000000}"/>
    <cellStyle name="Standard 3 3" xfId="12" xr:uid="{00000000-0005-0000-0000-00000A000000}"/>
    <cellStyle name="Standard 3 3 2" xfId="14" xr:uid="{00000000-0005-0000-0000-00000B000000}"/>
    <cellStyle name="Währung" xfId="6" builtinId="4"/>
    <cellStyle name="Währung 2" xfId="9" xr:uid="{00000000-0005-0000-0000-00000D000000}"/>
    <cellStyle name="Zelle überprüfen" xfId="5" builtinId="23"/>
  </cellStyles>
  <dxfs count="5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1" defaultTableStyle="TableStyleMedium9" defaultPivotStyle="PivotStyleLight16">
    <tableStyle name="PivotTable-Format 1" table="0" count="0" xr9:uid="{00000000-0011-0000-FFFF-FFFF00000000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90E8F4"/>
      <color rgb="FFFDDEB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F$16" max="50" min="1" page="10" val="7"/>
</file>

<file path=xl/ctrlProps/ctrlProp2.xml><?xml version="1.0" encoding="utf-8"?>
<formControlPr xmlns="http://schemas.microsoft.com/office/spreadsheetml/2009/9/main" objectType="Spin" dx="16" fmlaLink="$F$16" max="50" min="1" page="10" val="7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345015</xdr:colOff>
      <xdr:row>83</xdr:row>
      <xdr:rowOff>94545</xdr:rowOff>
    </xdr:from>
    <xdr:to>
      <xdr:col>6</xdr:col>
      <xdr:colOff>831848</xdr:colOff>
      <xdr:row>86</xdr:row>
      <xdr:rowOff>5997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5965" y="12883445"/>
          <a:ext cx="486833" cy="4639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14</xdr:row>
          <xdr:rowOff>28575</xdr:rowOff>
        </xdr:from>
        <xdr:to>
          <xdr:col>4</xdr:col>
          <xdr:colOff>819150</xdr:colOff>
          <xdr:row>16</xdr:row>
          <xdr:rowOff>66675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6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14</xdr:row>
          <xdr:rowOff>47625</xdr:rowOff>
        </xdr:from>
        <xdr:to>
          <xdr:col>4</xdr:col>
          <xdr:colOff>742950</xdr:colOff>
          <xdr:row>16</xdr:row>
          <xdr:rowOff>85725</xdr:rowOff>
        </xdr:to>
        <xdr:sp macro="" textlink="">
          <xdr:nvSpPr>
            <xdr:cNvPr id="24577" name="Spinner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7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erner%20Luck\Vorlagen\Krankheit_Gesundheit\Krank201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erner%20Luck\Wetter\Wetterbeobachtung\MONTA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E"/>
      <sheetName val="A"/>
      <sheetName val="Vermerke"/>
      <sheetName val="Grundtabelle"/>
      <sheetName val="Eigenanteil "/>
      <sheetName val="Fahrten"/>
      <sheetName val="Krankheitskosten"/>
      <sheetName val="Rechnungen"/>
      <sheetName val="Contiabrechnung"/>
      <sheetName val="Beihilfeabrechnung"/>
      <sheetName val="Brief Conti"/>
      <sheetName val="Brief Conti (2)"/>
      <sheetName val="Brief Conti (3)"/>
      <sheetName val="Brief Conti (4)"/>
      <sheetName val="Tagegeld Beate"/>
      <sheetName val="Unfallanzeige"/>
    </sheetNames>
    <sheetDataSet>
      <sheetData sheetId="0"/>
      <sheetData sheetId="1"/>
      <sheetData sheetId="2">
        <row r="1">
          <cell r="L1" t="str">
            <v>Werner</v>
          </cell>
        </row>
        <row r="2">
          <cell r="L2" t="str">
            <v>Beate</v>
          </cell>
        </row>
        <row r="3">
          <cell r="L3" t="str">
            <v>Kerstin</v>
          </cell>
        </row>
        <row r="4">
          <cell r="L4" t="str">
            <v>Susanne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natstabelle"/>
      <sheetName val="Beobachteranweisungen"/>
      <sheetName val="Modul8"/>
      <sheetName val="Makros"/>
      <sheetName val="Modul3"/>
      <sheetName val="Modul1"/>
      <sheetName val="Modul2"/>
      <sheetName val="Modul4"/>
      <sheetName val="Modul5"/>
      <sheetName val="Modul6"/>
      <sheetName val="Modul7"/>
      <sheetName val="Modul9"/>
      <sheetName val="Modul11"/>
      <sheetName val="Weather"/>
      <sheetName val="MONTAB"/>
    </sheetNames>
    <definedNames>
      <definedName name="Werte_löschen"/>
    </defined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Ganymed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lff-rlp.de/service/vordrucke/?no_cache=1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5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9"/>
  <dimension ref="A1:AB35"/>
  <sheetViews>
    <sheetView showGridLines="0" zoomScale="130" zoomScaleNormal="130" workbookViewId="0">
      <selection activeCell="L8" sqref="L8"/>
    </sheetView>
  </sheetViews>
  <sheetFormatPr baseColWidth="10" defaultRowHeight="12.75" x14ac:dyDescent="0.2"/>
  <cols>
    <col min="1" max="1" width="4" customWidth="1"/>
    <col min="2" max="2" width="4.42578125" customWidth="1"/>
    <col min="3" max="3" width="4.140625" customWidth="1"/>
    <col min="4" max="4" width="4.42578125" customWidth="1"/>
    <col min="5" max="5" width="4.28515625" customWidth="1"/>
    <col min="6" max="6" width="3.28515625" customWidth="1"/>
    <col min="7" max="7" width="4.28515625" customWidth="1"/>
    <col min="8" max="8" width="3.5703125" customWidth="1"/>
    <col min="9" max="9" width="4" customWidth="1"/>
    <col min="10" max="10" width="3" customWidth="1"/>
    <col min="11" max="11" width="4.42578125" customWidth="1"/>
    <col min="12" max="12" width="14.42578125" customWidth="1"/>
    <col min="13" max="13" width="13.42578125" customWidth="1"/>
    <col min="14" max="14" width="10.7109375" customWidth="1"/>
    <col min="15" max="15" width="11.7109375" customWidth="1"/>
    <col min="17" max="17" width="20.140625" customWidth="1"/>
    <col min="18" max="18" width="5.28515625" customWidth="1"/>
    <col min="19" max="19" width="13.42578125" customWidth="1"/>
    <col min="20" max="20" width="5.42578125" customWidth="1"/>
    <col min="21" max="21" width="13.5703125" customWidth="1"/>
  </cols>
  <sheetData>
    <row r="1" spans="1:28" ht="25.5" x14ac:dyDescent="0.35">
      <c r="A1" s="372" t="s">
        <v>85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101" t="s">
        <v>156</v>
      </c>
      <c r="T1" s="102"/>
      <c r="U1" s="102"/>
    </row>
    <row r="2" spans="1:28" ht="14.25" x14ac:dyDescent="0.2">
      <c r="A2" s="83" t="s">
        <v>168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102"/>
      <c r="T2" s="102"/>
      <c r="U2" s="102"/>
    </row>
    <row r="3" spans="1:28" ht="15" x14ac:dyDescent="0.2">
      <c r="A3" s="83" t="s">
        <v>167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103" t="s">
        <v>152</v>
      </c>
      <c r="T3" s="102"/>
      <c r="U3" s="102"/>
    </row>
    <row r="4" spans="1:28" ht="6.75" customHeight="1" x14ac:dyDescent="0.2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102"/>
      <c r="T4" s="102"/>
      <c r="U4" s="102"/>
    </row>
    <row r="5" spans="1:28" ht="18" customHeight="1" x14ac:dyDescent="0.25">
      <c r="A5" s="373" t="s">
        <v>86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373"/>
      <c r="R5" s="373"/>
      <c r="S5" s="102"/>
      <c r="T5" s="102"/>
      <c r="U5" s="102"/>
    </row>
    <row r="6" spans="1:28" ht="25.5" customHeight="1" x14ac:dyDescent="0.35">
      <c r="A6" s="372" t="s">
        <v>82</v>
      </c>
      <c r="B6" s="372"/>
      <c r="C6" s="372"/>
      <c r="D6" s="372"/>
      <c r="E6" s="372"/>
      <c r="F6" s="372"/>
      <c r="G6" s="372"/>
      <c r="H6" s="372"/>
      <c r="I6" s="372"/>
      <c r="J6" s="372"/>
      <c r="K6" s="372"/>
      <c r="L6" s="372"/>
      <c r="M6" s="372"/>
      <c r="N6" s="372"/>
      <c r="O6" s="372"/>
      <c r="P6" s="372"/>
      <c r="Q6" s="372"/>
      <c r="R6" s="372"/>
      <c r="S6" s="223" t="s">
        <v>17</v>
      </c>
      <c r="T6" s="223"/>
      <c r="U6" s="223" t="s">
        <v>210</v>
      </c>
    </row>
    <row r="7" spans="1:28" ht="3.75" customHeight="1" x14ac:dyDescent="0.35">
      <c r="A7" s="97"/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61"/>
      <c r="P7" s="61"/>
      <c r="Q7" s="61"/>
      <c r="R7" s="61"/>
      <c r="S7" s="102"/>
      <c r="T7" s="102"/>
      <c r="U7" s="102"/>
    </row>
    <row r="8" spans="1:28" ht="14.25" customHeight="1" x14ac:dyDescent="0.25">
      <c r="A8" s="83" t="s">
        <v>119</v>
      </c>
      <c r="B8" s="74"/>
      <c r="C8" s="62"/>
      <c r="D8" s="74"/>
      <c r="E8" s="74"/>
      <c r="F8" s="222"/>
      <c r="G8" s="91" t="s">
        <v>145</v>
      </c>
      <c r="H8" s="62"/>
      <c r="I8" s="61"/>
      <c r="J8" s="62"/>
      <c r="K8" s="61"/>
      <c r="L8" s="107" t="s">
        <v>405</v>
      </c>
      <c r="M8" s="62" t="s">
        <v>147</v>
      </c>
      <c r="N8" s="61"/>
      <c r="O8" s="61"/>
      <c r="P8" s="235">
        <f>Krankheitskosten!C2</f>
        <v>0</v>
      </c>
      <c r="Q8" s="61"/>
      <c r="R8" s="61"/>
      <c r="S8" s="224">
        <f ca="1">TODAY()</f>
        <v>46239</v>
      </c>
      <c r="T8" s="225"/>
      <c r="U8" s="223">
        <f ca="1">MONTH(S8)</f>
        <v>8</v>
      </c>
      <c r="W8" s="115"/>
      <c r="Y8" s="8"/>
      <c r="Z8" s="8"/>
      <c r="AA8" s="8"/>
      <c r="AB8" s="8"/>
    </row>
    <row r="9" spans="1:28" ht="3" customHeight="1" x14ac:dyDescent="0.2">
      <c r="A9" s="63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1"/>
      <c r="P9" s="61"/>
      <c r="Q9" s="61"/>
      <c r="R9" s="61"/>
      <c r="S9" s="102"/>
      <c r="T9" s="102"/>
      <c r="U9" s="102"/>
      <c r="W9" s="115"/>
      <c r="Y9" s="66"/>
      <c r="Z9" s="8"/>
      <c r="AA9" s="8"/>
      <c r="AB9" s="8"/>
    </row>
    <row r="10" spans="1:28" ht="14.25" x14ac:dyDescent="0.2">
      <c r="A10" s="83" t="s">
        <v>92</v>
      </c>
      <c r="B10" s="61"/>
      <c r="C10" s="61"/>
      <c r="D10" s="61"/>
      <c r="E10" s="61"/>
      <c r="F10" s="61"/>
      <c r="G10" s="83" t="s">
        <v>133</v>
      </c>
      <c r="H10" s="61"/>
      <c r="I10" s="61"/>
      <c r="J10" s="61"/>
      <c r="K10" s="61"/>
      <c r="L10" s="61"/>
      <c r="M10" s="61" t="s">
        <v>212</v>
      </c>
      <c r="N10" s="61"/>
      <c r="O10" s="61"/>
      <c r="P10" s="83" t="s">
        <v>129</v>
      </c>
      <c r="Q10" s="61"/>
      <c r="R10" s="61"/>
      <c r="S10" s="102"/>
      <c r="T10" s="102"/>
      <c r="U10" s="102"/>
      <c r="W10" s="115"/>
      <c r="X10" s="12"/>
      <c r="Y10" s="87"/>
      <c r="Z10" s="8"/>
      <c r="AB10" s="8"/>
    </row>
    <row r="11" spans="1:28" ht="15.75" customHeight="1" x14ac:dyDescent="0.2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234">
        <f>Krankheitskosten!Q101</f>
        <v>210</v>
      </c>
      <c r="N11" s="61"/>
      <c r="O11" s="61"/>
      <c r="P11" s="85" t="s">
        <v>131</v>
      </c>
      <c r="Q11" s="61"/>
      <c r="R11" s="61"/>
      <c r="S11" s="104" t="s">
        <v>151</v>
      </c>
      <c r="T11" s="102"/>
      <c r="U11" s="102"/>
      <c r="W11" s="115"/>
      <c r="X11" s="11"/>
      <c r="Y11" s="11"/>
      <c r="Z11" s="8"/>
      <c r="AB11" s="8"/>
    </row>
    <row r="12" spans="1:28" x14ac:dyDescent="0.2">
      <c r="A12" s="285" t="s">
        <v>166</v>
      </c>
      <c r="B12" s="285"/>
      <c r="C12" s="61"/>
      <c r="D12" s="61"/>
      <c r="E12" s="61"/>
      <c r="F12" s="61"/>
      <c r="G12" s="61" t="s">
        <v>93</v>
      </c>
      <c r="H12" s="61"/>
      <c r="I12" s="61"/>
      <c r="J12" s="61"/>
      <c r="K12" s="61"/>
      <c r="L12" s="61"/>
      <c r="M12" s="61"/>
      <c r="N12" s="61"/>
      <c r="O12" s="61"/>
      <c r="P12" s="85" t="s">
        <v>132</v>
      </c>
      <c r="Q12" s="61"/>
      <c r="R12" s="61"/>
      <c r="S12" s="104" t="s">
        <v>154</v>
      </c>
      <c r="T12" s="102"/>
      <c r="U12" s="102"/>
      <c r="W12" s="115"/>
      <c r="X12" s="11"/>
      <c r="Y12" s="11"/>
      <c r="Z12" s="8"/>
      <c r="AB12" s="8"/>
    </row>
    <row r="13" spans="1:28" x14ac:dyDescent="0.2">
      <c r="A13" s="285" t="s">
        <v>28</v>
      </c>
      <c r="B13" s="285"/>
      <c r="C13" s="61"/>
      <c r="D13" s="61"/>
      <c r="E13" s="61"/>
      <c r="F13" s="61"/>
      <c r="G13" s="61" t="s">
        <v>94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104" t="s">
        <v>153</v>
      </c>
      <c r="T13" s="102"/>
      <c r="U13" s="102"/>
      <c r="W13" s="115"/>
      <c r="X13" s="11"/>
      <c r="Y13" s="11"/>
      <c r="Z13" s="8"/>
      <c r="AB13" s="8"/>
    </row>
    <row r="14" spans="1:28" x14ac:dyDescent="0.2">
      <c r="A14" s="285" t="s">
        <v>19</v>
      </c>
      <c r="B14" s="285"/>
      <c r="C14" s="61"/>
      <c r="D14" s="61"/>
      <c r="E14" s="61"/>
      <c r="F14" s="61"/>
      <c r="G14" s="99" t="s">
        <v>250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102"/>
      <c r="T14" s="102"/>
      <c r="U14" s="102"/>
      <c r="W14" s="115"/>
      <c r="X14" s="11"/>
      <c r="Y14" s="11"/>
    </row>
    <row r="15" spans="1:28" x14ac:dyDescent="0.2">
      <c r="A15" s="285" t="s">
        <v>207</v>
      </c>
      <c r="B15" s="285"/>
      <c r="C15" s="61"/>
      <c r="D15" s="61"/>
      <c r="E15" s="61"/>
      <c r="F15" s="61"/>
      <c r="G15" s="99" t="s">
        <v>279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102"/>
      <c r="T15" s="102"/>
      <c r="U15" s="102"/>
      <c r="W15" s="115"/>
      <c r="X15" s="11"/>
      <c r="Y15" s="11"/>
      <c r="Z15" s="8"/>
      <c r="AB15" s="8"/>
    </row>
    <row r="16" spans="1:28" ht="12.75" customHeight="1" x14ac:dyDescent="0.2">
      <c r="A16" s="285" t="s">
        <v>120</v>
      </c>
      <c r="B16" s="285"/>
      <c r="C16" s="61"/>
      <c r="D16" s="61"/>
      <c r="E16" s="61"/>
      <c r="F16" s="61"/>
      <c r="G16" s="61" t="s">
        <v>134</v>
      </c>
      <c r="H16" s="61"/>
      <c r="I16" s="61"/>
      <c r="J16" s="61"/>
      <c r="K16" s="61"/>
      <c r="L16" s="61"/>
      <c r="M16" s="61"/>
      <c r="N16" s="61"/>
      <c r="O16" s="61"/>
      <c r="P16">
        <f>'Fahrten '!D43</f>
        <v>221</v>
      </c>
      <c r="Q16" s="2" t="s">
        <v>157</v>
      </c>
      <c r="R16" s="2"/>
      <c r="S16" s="102"/>
      <c r="T16" s="102"/>
      <c r="U16" s="102"/>
      <c r="W16" s="115"/>
      <c r="Y16" s="8"/>
      <c r="Z16" s="8"/>
      <c r="AA16" s="8"/>
      <c r="AB16" s="8"/>
    </row>
    <row r="17" spans="1:28" x14ac:dyDescent="0.2">
      <c r="A17" s="285" t="s">
        <v>95</v>
      </c>
      <c r="B17" s="285"/>
      <c r="C17" s="61"/>
      <c r="D17" s="61"/>
      <c r="E17" s="61"/>
      <c r="F17" s="61"/>
      <c r="G17" s="99" t="s">
        <v>170</v>
      </c>
      <c r="H17" s="61"/>
      <c r="I17" s="61"/>
      <c r="J17" s="61"/>
      <c r="K17" s="61"/>
      <c r="L17" s="61"/>
      <c r="M17" s="61"/>
      <c r="N17" s="61"/>
      <c r="O17" s="61"/>
      <c r="P17" s="34">
        <f>Krankheitskosten!E99</f>
        <v>0</v>
      </c>
      <c r="Q17" s="2" t="s">
        <v>130</v>
      </c>
      <c r="R17" s="2"/>
      <c r="S17" s="102"/>
      <c r="T17" s="102"/>
      <c r="U17" s="102"/>
      <c r="W17" s="115"/>
      <c r="Y17" s="8"/>
      <c r="Z17" s="8"/>
      <c r="AA17" s="8"/>
      <c r="AB17" s="8"/>
    </row>
    <row r="18" spans="1:28" ht="13.5" x14ac:dyDescent="0.25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105" t="s">
        <v>154</v>
      </c>
      <c r="T18" s="102"/>
      <c r="U18" s="106" t="s">
        <v>155</v>
      </c>
      <c r="W18" s="115"/>
      <c r="Y18" s="8"/>
      <c r="Z18" s="8"/>
      <c r="AA18" s="8"/>
      <c r="AB18" s="8"/>
    </row>
    <row r="19" spans="1:28" x14ac:dyDescent="0.2">
      <c r="A19" s="285" t="s">
        <v>231</v>
      </c>
      <c r="B19" s="61"/>
      <c r="C19" s="61"/>
      <c r="D19" s="61"/>
      <c r="E19" s="61"/>
      <c r="F19" s="61"/>
      <c r="G19" s="61" t="s">
        <v>110</v>
      </c>
      <c r="H19" s="61"/>
      <c r="I19" s="61"/>
      <c r="J19" s="61"/>
      <c r="K19" s="61"/>
      <c r="L19" s="61"/>
      <c r="M19" s="108"/>
      <c r="N19" s="99" t="s">
        <v>249</v>
      </c>
      <c r="O19" s="61"/>
      <c r="P19" s="34">
        <f>Krankheitskosten!P99</f>
        <v>0</v>
      </c>
      <c r="Q19" s="2" t="s">
        <v>130</v>
      </c>
      <c r="R19" s="2"/>
      <c r="S19" s="34"/>
      <c r="T19" s="102"/>
      <c r="U19" s="34">
        <f>P19-S19</f>
        <v>0</v>
      </c>
      <c r="W19" s="115"/>
      <c r="X19" s="8"/>
      <c r="Y19" s="8"/>
      <c r="Z19" s="8"/>
      <c r="AA19" s="8"/>
      <c r="AB19" s="8"/>
    </row>
    <row r="20" spans="1:28" x14ac:dyDescent="0.2">
      <c r="A20" s="285" t="s">
        <v>169</v>
      </c>
      <c r="B20" s="285"/>
      <c r="C20" s="61"/>
      <c r="D20" s="61"/>
      <c r="E20" s="61"/>
      <c r="F20" s="61"/>
      <c r="G20" s="61" t="s">
        <v>114</v>
      </c>
      <c r="H20" s="61"/>
      <c r="I20" s="61"/>
      <c r="J20" s="61"/>
      <c r="K20" s="61"/>
      <c r="L20" s="61"/>
      <c r="M20" s="108"/>
      <c r="N20" s="99" t="s">
        <v>150</v>
      </c>
      <c r="O20" s="61"/>
      <c r="P20" s="34">
        <f>Krankheitskosten!K99</f>
        <v>-210</v>
      </c>
      <c r="Q20" s="2" t="s">
        <v>130</v>
      </c>
      <c r="R20" s="2"/>
      <c r="S20" s="102"/>
      <c r="T20" s="102"/>
      <c r="U20" s="102"/>
      <c r="W20" s="115"/>
      <c r="X20" s="12"/>
      <c r="Y20" s="12"/>
      <c r="Z20" s="12"/>
      <c r="AA20" s="12"/>
      <c r="AB20" s="13"/>
    </row>
    <row r="21" spans="1:28" x14ac:dyDescent="0.2">
      <c r="A21" s="61"/>
      <c r="B21" s="61"/>
      <c r="C21" s="61"/>
      <c r="D21" s="61"/>
      <c r="E21" s="61"/>
      <c r="F21" s="61"/>
      <c r="G21" s="84"/>
      <c r="H21" s="61"/>
      <c r="I21" s="61"/>
      <c r="J21" s="61"/>
      <c r="K21" s="61"/>
      <c r="L21" s="61"/>
      <c r="M21" s="108"/>
      <c r="N21" s="61"/>
      <c r="O21" s="61"/>
      <c r="P21" s="61"/>
      <c r="Q21" s="61"/>
      <c r="R21" s="61"/>
      <c r="S21" s="102"/>
      <c r="T21" s="102"/>
      <c r="U21" s="102"/>
      <c r="W21" s="115"/>
      <c r="X21" s="14"/>
      <c r="Y21" s="14"/>
      <c r="Z21" s="14"/>
      <c r="AA21" s="14"/>
      <c r="AB21" s="23"/>
    </row>
    <row r="22" spans="1:28" x14ac:dyDescent="0.2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108"/>
      <c r="N22" s="90" t="s">
        <v>144</v>
      </c>
      <c r="O22" s="61"/>
      <c r="P22" s="92">
        <f>SUM(P19:P20)</f>
        <v>-210</v>
      </c>
      <c r="Q22" s="2" t="s">
        <v>130</v>
      </c>
      <c r="R22" s="2"/>
      <c r="S22" s="34"/>
      <c r="T22" s="102"/>
      <c r="U22" s="34">
        <f>SUM(U19:U20)</f>
        <v>0</v>
      </c>
      <c r="W22" s="115"/>
      <c r="X22" s="11"/>
      <c r="Y22" s="11"/>
      <c r="Z22" s="11"/>
      <c r="AA22" s="11"/>
      <c r="AB22" s="11"/>
    </row>
    <row r="23" spans="1:28" ht="4.5" customHeight="1" x14ac:dyDescent="0.2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108"/>
      <c r="N23" s="61"/>
      <c r="O23" s="61"/>
      <c r="P23" s="3"/>
      <c r="Q23" s="3"/>
      <c r="R23" s="3"/>
      <c r="S23" s="102"/>
      <c r="T23" s="102"/>
      <c r="U23" s="102"/>
      <c r="W23" s="115"/>
      <c r="X23" s="11"/>
      <c r="Y23" s="11"/>
      <c r="Z23" s="11"/>
      <c r="AA23" s="11"/>
      <c r="AB23" s="11"/>
    </row>
    <row r="24" spans="1:28" x14ac:dyDescent="0.2">
      <c r="A24" s="285" t="s">
        <v>172</v>
      </c>
      <c r="B24" s="285"/>
      <c r="C24" s="61"/>
      <c r="D24" s="61"/>
      <c r="E24" s="61"/>
      <c r="F24" s="61"/>
      <c r="G24" s="99" t="s">
        <v>173</v>
      </c>
      <c r="H24" s="61"/>
      <c r="I24" s="61"/>
      <c r="J24" s="61"/>
      <c r="K24" s="61"/>
      <c r="L24" s="61"/>
      <c r="M24" s="108"/>
      <c r="N24" s="90" t="s">
        <v>146</v>
      </c>
      <c r="O24" s="61"/>
      <c r="P24" s="100">
        <f>P17-P22</f>
        <v>210</v>
      </c>
      <c r="Q24" s="2" t="s">
        <v>130</v>
      </c>
      <c r="R24" s="2"/>
      <c r="S24" s="102"/>
      <c r="T24" s="102"/>
      <c r="U24" s="102"/>
      <c r="W24" s="115"/>
      <c r="X24" s="11"/>
      <c r="Y24" s="11"/>
      <c r="Z24" s="11"/>
      <c r="AA24" s="11"/>
      <c r="AB24" s="15"/>
    </row>
    <row r="25" spans="1:28" x14ac:dyDescent="0.2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W25" s="115"/>
      <c r="X25" s="11"/>
      <c r="Y25" s="11"/>
      <c r="Z25" s="11"/>
      <c r="AA25" s="11"/>
      <c r="AB25" s="15"/>
    </row>
    <row r="26" spans="1:28" x14ac:dyDescent="0.2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W26" s="115"/>
      <c r="X26" s="11"/>
      <c r="Y26" s="11"/>
      <c r="Z26" s="11"/>
      <c r="AA26" s="11"/>
      <c r="AB26" s="11"/>
    </row>
    <row r="27" spans="1:28" x14ac:dyDescent="0.2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W27" s="115"/>
      <c r="X27" s="11"/>
      <c r="Y27" s="11"/>
      <c r="Z27" s="11"/>
      <c r="AA27" s="11"/>
      <c r="AB27" s="11"/>
    </row>
    <row r="28" spans="1:28" x14ac:dyDescent="0.2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W28" s="115"/>
      <c r="X28" s="11"/>
      <c r="Y28" s="11"/>
      <c r="Z28" s="11"/>
      <c r="AA28" s="11"/>
      <c r="AB28" s="11"/>
    </row>
    <row r="29" spans="1:28" ht="15" x14ac:dyDescent="0.2">
      <c r="A29" s="374" t="s">
        <v>202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4"/>
      <c r="T29" s="374"/>
      <c r="U29" s="374"/>
      <c r="W29" s="115"/>
      <c r="X29" s="11"/>
      <c r="Y29" s="11"/>
      <c r="Z29" s="11"/>
      <c r="AA29" s="11"/>
      <c r="AB29" s="11"/>
    </row>
    <row r="30" spans="1:28" ht="15" customHeight="1" x14ac:dyDescent="0.2">
      <c r="A30" s="2" t="s">
        <v>96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W30" s="115"/>
      <c r="X30" s="11"/>
      <c r="Y30" s="11"/>
      <c r="Z30" s="11"/>
      <c r="AA30" s="11"/>
      <c r="AB30" s="11"/>
    </row>
    <row r="31" spans="1:28" x14ac:dyDescent="0.2">
      <c r="A31" s="2" t="s">
        <v>70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W31" s="115"/>
      <c r="X31" s="11"/>
      <c r="Y31" s="11"/>
      <c r="Z31" s="8"/>
      <c r="AA31" s="8"/>
      <c r="AB31" s="8"/>
    </row>
    <row r="32" spans="1:28" x14ac:dyDescent="0.2">
      <c r="A32" s="2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W32" s="115"/>
      <c r="X32" s="11"/>
      <c r="Y32" s="11"/>
      <c r="Z32" s="8"/>
      <c r="AA32" s="8"/>
      <c r="AB32" s="8"/>
    </row>
    <row r="33" spans="1:28" x14ac:dyDescent="0.2">
      <c r="A33" s="2" t="s">
        <v>97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W33" s="115"/>
      <c r="X33" s="11"/>
      <c r="Y33" s="15"/>
      <c r="Z33" s="8"/>
      <c r="AA33" s="8"/>
      <c r="AB33" s="8"/>
    </row>
    <row r="34" spans="1:28" x14ac:dyDescent="0.2">
      <c r="A34" s="1" t="s">
        <v>251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W34" s="115"/>
      <c r="X34" s="11"/>
      <c r="Y34" s="15"/>
      <c r="Z34" s="8"/>
      <c r="AA34" s="8"/>
      <c r="AB34" s="8"/>
    </row>
    <row r="35" spans="1:28" x14ac:dyDescent="0.2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W35" s="115"/>
      <c r="X35" s="16"/>
      <c r="Y35" s="88"/>
      <c r="Z35" s="8"/>
      <c r="AA35" s="8"/>
      <c r="AB35" s="8"/>
    </row>
  </sheetData>
  <customSheetViews>
    <customSheetView guid="{A33F8889-3639-4133-9F61-32089B91F717}" scale="125" showGridLines="0" showRuler="0">
      <selection activeCell="A41" sqref="A41:S41"/>
      <pageMargins left="0.59055118110236227" right="0.19685039370078741" top="0.98425196850393704" bottom="0.98425196850393704" header="0.51181102362204722" footer="0.51181102362204722"/>
      <pageSetup paperSize="9" orientation="portrait" horizontalDpi="360" verticalDpi="360" r:id="rId1"/>
      <headerFooter alignWithMargins="0">
        <oddHeader>&amp;C&amp;A&amp;R&amp;D&amp;L&amp;8d:\eigene dateien\beruf\reisekosten\kfz.xls</oddHeader>
        <oddFooter>&amp;R© 2002 Werner Luck</oddFooter>
      </headerFooter>
    </customSheetView>
  </customSheetViews>
  <mergeCells count="15">
    <mergeCell ref="A32:U32"/>
    <mergeCell ref="A33:U33"/>
    <mergeCell ref="A34:U34"/>
    <mergeCell ref="A1:R1"/>
    <mergeCell ref="Q20:R20"/>
    <mergeCell ref="A5:R5"/>
    <mergeCell ref="A6:R6"/>
    <mergeCell ref="Q17:R17"/>
    <mergeCell ref="Q16:R16"/>
    <mergeCell ref="Q19:R19"/>
    <mergeCell ref="Q22:R22"/>
    <mergeCell ref="Q24:R24"/>
    <mergeCell ref="A29:U29"/>
    <mergeCell ref="A30:U30"/>
    <mergeCell ref="A31:U31"/>
  </mergeCells>
  <phoneticPr fontId="0" type="noConversion"/>
  <pageMargins left="0.59055118110236227" right="0.19685039370078741" top="0.78740157480314965" bottom="0.78740157480314965" header="0.31496062992125984" footer="0.31496062992125984"/>
  <pageSetup paperSize="9" scale="85" orientation="landscape" horizontalDpi="360" verticalDpi="360" r:id="rId2"/>
  <headerFooter alignWithMargins="0">
    <oddHeader>&amp;L&amp;A&amp;C&amp;B Vertraulich&amp;B&amp;RSeite &amp;P</oddHeader>
    <oddFooter>&amp;R© 2002 Werner Luck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4"/>
  <sheetViews>
    <sheetView tabSelected="1" zoomScale="150" zoomScaleNormal="150" workbookViewId="0">
      <selection activeCell="L64" sqref="L64"/>
    </sheetView>
  </sheetViews>
  <sheetFormatPr baseColWidth="10" defaultRowHeight="12.75" x14ac:dyDescent="0.2"/>
  <cols>
    <col min="1" max="1" width="19" customWidth="1"/>
    <col min="2" max="2" width="3.140625" customWidth="1"/>
    <col min="3" max="8" width="13.7109375" customWidth="1"/>
    <col min="9" max="9" width="14.42578125" customWidth="1"/>
    <col min="10" max="10" width="14.140625" customWidth="1"/>
  </cols>
  <sheetData>
    <row r="1" spans="1:10" ht="20.25" x14ac:dyDescent="0.3">
      <c r="A1" s="301" t="s">
        <v>348</v>
      </c>
      <c r="B1" s="302"/>
      <c r="C1" s="302"/>
      <c r="D1" s="302"/>
      <c r="E1" s="302"/>
      <c r="F1" s="302"/>
      <c r="G1" s="302"/>
      <c r="H1" s="302"/>
      <c r="I1" s="302"/>
      <c r="J1" s="302"/>
    </row>
    <row r="2" spans="1:10" ht="6.75" customHeight="1" x14ac:dyDescent="0.2">
      <c r="A2" s="303"/>
      <c r="B2" s="302"/>
      <c r="C2" s="302"/>
      <c r="D2" s="302"/>
      <c r="E2" s="302"/>
      <c r="F2" s="302"/>
      <c r="G2" s="302"/>
      <c r="H2" s="302"/>
      <c r="I2" s="302"/>
      <c r="J2" s="302"/>
    </row>
    <row r="3" spans="1:10" ht="15.75" customHeight="1" x14ac:dyDescent="0.25">
      <c r="A3" s="349" t="s">
        <v>347</v>
      </c>
      <c r="B3" s="302"/>
      <c r="C3" s="309" t="s">
        <v>351</v>
      </c>
      <c r="D3" s="302"/>
      <c r="E3" s="302"/>
      <c r="F3" s="302"/>
      <c r="G3" s="302"/>
      <c r="H3" s="302"/>
      <c r="I3" s="302"/>
      <c r="J3" s="302"/>
    </row>
    <row r="4" spans="1:10" ht="15" customHeight="1" x14ac:dyDescent="0.2">
      <c r="A4" s="303"/>
      <c r="B4" s="302"/>
      <c r="C4" s="309" t="s">
        <v>349</v>
      </c>
      <c r="D4" s="302"/>
      <c r="E4" s="302"/>
      <c r="F4" s="302"/>
      <c r="G4" s="302"/>
      <c r="H4" s="302"/>
      <c r="I4" s="302"/>
      <c r="J4" s="302"/>
    </row>
    <row r="5" spans="1:10" ht="15" customHeight="1" x14ac:dyDescent="0.2">
      <c r="A5" s="303"/>
      <c r="B5" s="302"/>
      <c r="C5" s="309" t="s">
        <v>350</v>
      </c>
      <c r="D5" s="302"/>
      <c r="E5" s="302"/>
      <c r="F5" s="302"/>
      <c r="G5" s="302"/>
      <c r="H5" s="302"/>
      <c r="I5" s="302"/>
      <c r="J5" s="302"/>
    </row>
    <row r="6" spans="1:10" ht="15" customHeight="1" x14ac:dyDescent="0.2">
      <c r="A6" s="303"/>
      <c r="B6" s="302"/>
      <c r="C6" s="309" t="s">
        <v>352</v>
      </c>
      <c r="D6" s="302"/>
      <c r="E6" s="302"/>
      <c r="F6" s="302"/>
      <c r="G6" s="302"/>
      <c r="H6" s="302"/>
      <c r="I6" s="302"/>
      <c r="J6" s="302"/>
    </row>
    <row r="7" spans="1:10" ht="15" customHeight="1" x14ac:dyDescent="0.2">
      <c r="A7" s="303"/>
      <c r="B7" s="302"/>
      <c r="C7" s="302"/>
      <c r="D7" s="302"/>
      <c r="E7" s="302"/>
      <c r="F7" s="302"/>
      <c r="G7" s="302"/>
      <c r="H7" s="302"/>
      <c r="I7" s="302"/>
      <c r="J7" s="302"/>
    </row>
    <row r="8" spans="1:10" ht="18" x14ac:dyDescent="0.25">
      <c r="A8" s="304" t="s">
        <v>288</v>
      </c>
      <c r="B8" s="302"/>
      <c r="C8" s="309" t="s">
        <v>289</v>
      </c>
      <c r="D8" s="305"/>
      <c r="E8" s="302"/>
      <c r="F8" s="305"/>
      <c r="G8" s="305"/>
      <c r="H8" s="302"/>
      <c r="I8" s="302"/>
      <c r="J8" s="302"/>
    </row>
    <row r="9" spans="1:10" ht="14.25" x14ac:dyDescent="0.2">
      <c r="A9" s="306"/>
      <c r="B9" s="302"/>
      <c r="C9" s="309" t="s">
        <v>290</v>
      </c>
      <c r="D9" s="305"/>
      <c r="E9" s="302"/>
      <c r="F9" s="305"/>
      <c r="G9" s="305"/>
      <c r="H9" s="302"/>
      <c r="I9" s="302"/>
      <c r="J9" s="302"/>
    </row>
    <row r="10" spans="1:10" ht="14.25" customHeight="1" x14ac:dyDescent="0.2">
      <c r="A10" s="306"/>
      <c r="B10" s="302"/>
      <c r="C10" s="309" t="s">
        <v>291</v>
      </c>
      <c r="D10" s="305"/>
      <c r="E10" s="302"/>
      <c r="F10" s="305"/>
      <c r="G10" s="305"/>
      <c r="H10" s="302"/>
      <c r="I10" s="302"/>
      <c r="J10" s="302"/>
    </row>
    <row r="11" spans="1:10" ht="14.25" x14ac:dyDescent="0.2">
      <c r="A11" s="306"/>
      <c r="B11" s="302"/>
      <c r="C11" s="309" t="s">
        <v>292</v>
      </c>
      <c r="D11" s="305"/>
      <c r="E11" s="302"/>
      <c r="F11" s="305"/>
      <c r="G11" s="305"/>
      <c r="H11" s="302"/>
      <c r="I11" s="302"/>
      <c r="J11" s="302"/>
    </row>
    <row r="12" spans="1:10" ht="14.25" x14ac:dyDescent="0.2">
      <c r="A12" s="306"/>
      <c r="B12" s="302"/>
      <c r="C12" s="309" t="s">
        <v>293</v>
      </c>
      <c r="D12" s="305"/>
      <c r="E12" s="302"/>
      <c r="F12" s="305"/>
      <c r="G12" s="305"/>
      <c r="H12" s="302"/>
      <c r="I12" s="302"/>
      <c r="J12" s="302"/>
    </row>
    <row r="13" spans="1:10" ht="14.25" x14ac:dyDescent="0.2">
      <c r="A13" s="306"/>
      <c r="B13" s="302"/>
      <c r="C13" s="309" t="s">
        <v>294</v>
      </c>
      <c r="D13" s="305"/>
      <c r="E13" s="302"/>
      <c r="F13" s="305"/>
      <c r="G13" s="305"/>
      <c r="H13" s="302"/>
      <c r="I13" s="302"/>
      <c r="J13" s="302"/>
    </row>
    <row r="14" spans="1:10" ht="14.25" x14ac:dyDescent="0.2">
      <c r="A14" s="306"/>
      <c r="B14" s="302"/>
      <c r="C14" s="309" t="s">
        <v>295</v>
      </c>
      <c r="D14" s="305"/>
      <c r="E14" s="302"/>
      <c r="F14" s="305"/>
      <c r="G14" s="305"/>
      <c r="H14" s="302"/>
      <c r="I14" s="302"/>
      <c r="J14" s="302"/>
    </row>
    <row r="15" spans="1:10" ht="14.25" x14ac:dyDescent="0.2">
      <c r="A15" s="306"/>
      <c r="B15" s="302"/>
      <c r="C15" s="309" t="s">
        <v>296</v>
      </c>
      <c r="D15" s="305"/>
      <c r="E15" s="302"/>
      <c r="F15" s="305"/>
      <c r="G15" s="305"/>
      <c r="H15" s="302"/>
      <c r="I15" s="302"/>
      <c r="J15" s="302"/>
    </row>
    <row r="16" spans="1:10" ht="14.25" x14ac:dyDescent="0.2">
      <c r="A16" s="306"/>
      <c r="B16" s="302"/>
      <c r="C16" s="309" t="s">
        <v>313</v>
      </c>
      <c r="D16" s="305"/>
      <c r="E16" s="302"/>
      <c r="F16" s="305"/>
      <c r="G16" s="305"/>
      <c r="H16" s="302"/>
      <c r="I16" s="302"/>
      <c r="J16" s="302"/>
    </row>
    <row r="17" spans="1:10" ht="15" x14ac:dyDescent="0.2">
      <c r="A17" s="306"/>
      <c r="B17" s="302"/>
      <c r="C17" s="306" t="s">
        <v>312</v>
      </c>
      <c r="D17" s="305"/>
      <c r="E17" s="302"/>
      <c r="F17" s="307" t="s">
        <v>297</v>
      </c>
      <c r="G17" s="305"/>
      <c r="H17" s="302"/>
      <c r="I17" s="302"/>
      <c r="J17" s="302"/>
    </row>
    <row r="18" spans="1:10" ht="15" x14ac:dyDescent="0.2">
      <c r="A18" s="306"/>
      <c r="B18" s="305"/>
      <c r="C18" s="307"/>
      <c r="D18" s="307"/>
      <c r="E18" s="305"/>
      <c r="F18" s="305"/>
      <c r="G18" s="305"/>
      <c r="H18" s="302"/>
      <c r="I18" s="302"/>
      <c r="J18" s="302"/>
    </row>
    <row r="19" spans="1:10" ht="14.25" x14ac:dyDescent="0.2">
      <c r="A19" s="306"/>
      <c r="B19" s="305"/>
      <c r="C19" s="316" t="s">
        <v>308</v>
      </c>
      <c r="D19" s="309" t="s">
        <v>309</v>
      </c>
      <c r="E19" s="305"/>
      <c r="F19" s="305"/>
      <c r="G19" s="305"/>
      <c r="H19" s="302"/>
      <c r="I19" s="302"/>
      <c r="J19" s="302"/>
    </row>
    <row r="20" spans="1:10" ht="14.25" x14ac:dyDescent="0.2">
      <c r="A20" s="306"/>
      <c r="B20" s="305"/>
      <c r="C20" s="317" t="s">
        <v>310</v>
      </c>
      <c r="D20" s="309" t="s">
        <v>324</v>
      </c>
      <c r="E20" s="305"/>
      <c r="F20" s="305"/>
      <c r="G20" s="305"/>
      <c r="H20" s="302"/>
      <c r="I20" s="302"/>
      <c r="J20" s="302"/>
    </row>
    <row r="21" spans="1:10" ht="14.25" x14ac:dyDescent="0.2">
      <c r="A21" s="306"/>
      <c r="B21" s="305"/>
      <c r="C21" s="318" t="s">
        <v>311</v>
      </c>
      <c r="D21" s="309" t="s">
        <v>325</v>
      </c>
      <c r="E21" s="305"/>
      <c r="F21" s="305"/>
      <c r="G21" s="305"/>
      <c r="H21" s="302"/>
      <c r="I21" s="302"/>
      <c r="J21" s="302"/>
    </row>
    <row r="22" spans="1:10" ht="14.25" x14ac:dyDescent="0.2">
      <c r="A22" s="306"/>
      <c r="B22" s="305"/>
      <c r="C22" s="302"/>
      <c r="D22" s="305"/>
      <c r="E22" s="305"/>
      <c r="F22" s="305"/>
      <c r="G22" s="305"/>
      <c r="H22" s="302"/>
      <c r="I22" s="302"/>
      <c r="J22" s="302"/>
    </row>
    <row r="23" spans="1:10" ht="14.25" x14ac:dyDescent="0.2">
      <c r="A23" s="319" t="s">
        <v>311</v>
      </c>
      <c r="B23" s="305"/>
      <c r="C23" s="309" t="s">
        <v>326</v>
      </c>
      <c r="D23" s="305"/>
      <c r="E23" s="305"/>
      <c r="F23" s="305"/>
      <c r="G23" s="305"/>
      <c r="H23" s="302"/>
      <c r="I23" s="302"/>
      <c r="J23" s="302"/>
    </row>
    <row r="24" spans="1:10" ht="14.25" x14ac:dyDescent="0.2">
      <c r="A24" s="306"/>
      <c r="B24" s="305"/>
      <c r="C24" s="309" t="s">
        <v>328</v>
      </c>
      <c r="D24" s="305"/>
      <c r="E24" s="305"/>
      <c r="F24" s="305"/>
      <c r="G24" s="305"/>
      <c r="H24" s="302"/>
      <c r="I24" s="302"/>
      <c r="J24" s="302"/>
    </row>
    <row r="25" spans="1:10" ht="14.25" x14ac:dyDescent="0.2">
      <c r="A25" s="306"/>
      <c r="B25" s="305"/>
      <c r="C25" s="309" t="s">
        <v>327</v>
      </c>
      <c r="D25" s="305"/>
      <c r="E25" s="305"/>
      <c r="F25" s="305"/>
      <c r="G25" s="305"/>
      <c r="H25" s="302"/>
      <c r="I25" s="302"/>
      <c r="J25" s="302"/>
    </row>
    <row r="26" spans="1:10" ht="14.25" x14ac:dyDescent="0.2">
      <c r="A26" s="302"/>
      <c r="B26" s="305"/>
      <c r="C26" s="302"/>
      <c r="D26" s="305"/>
      <c r="E26" s="305"/>
      <c r="F26" s="305"/>
      <c r="G26" s="305"/>
      <c r="H26" s="302"/>
      <c r="I26" s="302"/>
      <c r="J26" s="302"/>
    </row>
    <row r="27" spans="1:10" ht="18" x14ac:dyDescent="0.25">
      <c r="A27" s="304" t="s">
        <v>119</v>
      </c>
      <c r="B27" s="305"/>
      <c r="C27" s="305"/>
      <c r="D27" s="305"/>
      <c r="E27" s="305"/>
      <c r="F27" s="305"/>
      <c r="G27" s="305"/>
      <c r="H27" s="302"/>
      <c r="I27" s="302"/>
      <c r="J27" s="302"/>
    </row>
    <row r="28" spans="1:10" ht="14.25" x14ac:dyDescent="0.2">
      <c r="A28" s="310" t="s">
        <v>166</v>
      </c>
      <c r="B28" s="305"/>
      <c r="C28" s="309" t="s">
        <v>298</v>
      </c>
      <c r="D28" s="305"/>
      <c r="E28" s="305"/>
      <c r="F28" s="305"/>
      <c r="G28" s="305"/>
      <c r="H28" s="302"/>
      <c r="I28" s="302"/>
      <c r="J28" s="302"/>
    </row>
    <row r="29" spans="1:10" ht="14.25" x14ac:dyDescent="0.2">
      <c r="A29" s="310"/>
      <c r="B29" s="305"/>
      <c r="C29" s="309" t="s">
        <v>314</v>
      </c>
      <c r="D29" s="305"/>
      <c r="E29" s="305"/>
      <c r="F29" s="305"/>
      <c r="G29" s="305"/>
      <c r="H29" s="302"/>
      <c r="I29" s="302"/>
      <c r="J29" s="302"/>
    </row>
    <row r="30" spans="1:10" ht="14.25" customHeight="1" x14ac:dyDescent="0.25">
      <c r="A30" s="304"/>
      <c r="B30" s="305"/>
      <c r="C30" s="309"/>
      <c r="D30" s="305"/>
      <c r="E30" s="305"/>
      <c r="F30" s="305"/>
      <c r="G30" s="305"/>
      <c r="H30" s="302"/>
      <c r="I30" s="302"/>
      <c r="J30" s="302"/>
    </row>
    <row r="31" spans="1:10" ht="14.25" x14ac:dyDescent="0.2">
      <c r="A31" s="310" t="s">
        <v>28</v>
      </c>
      <c r="B31" s="305"/>
      <c r="C31" s="309" t="s">
        <v>299</v>
      </c>
      <c r="D31" s="305"/>
      <c r="E31" s="305"/>
      <c r="F31" s="305"/>
      <c r="G31" s="305"/>
      <c r="H31" s="302"/>
      <c r="I31" s="302"/>
      <c r="J31" s="302"/>
    </row>
    <row r="32" spans="1:10" ht="14.25" x14ac:dyDescent="0.2">
      <c r="A32" s="305"/>
      <c r="B32" s="305"/>
      <c r="C32" s="305"/>
      <c r="D32" s="305"/>
      <c r="E32" s="305"/>
      <c r="F32" s="305"/>
      <c r="G32" s="305"/>
      <c r="H32" s="302"/>
      <c r="I32" s="302"/>
      <c r="J32" s="302"/>
    </row>
    <row r="33" spans="1:10" ht="14.25" x14ac:dyDescent="0.2">
      <c r="A33" s="310" t="s">
        <v>19</v>
      </c>
      <c r="B33" s="305"/>
      <c r="C33" s="309" t="s">
        <v>323</v>
      </c>
      <c r="D33" s="305"/>
      <c r="E33" s="305"/>
      <c r="F33" s="305"/>
      <c r="G33" s="305"/>
      <c r="H33" s="302"/>
      <c r="I33" s="302"/>
      <c r="J33" s="302"/>
    </row>
    <row r="34" spans="1:10" ht="14.25" x14ac:dyDescent="0.2">
      <c r="A34" s="305"/>
      <c r="B34" s="305"/>
      <c r="C34" s="309" t="s">
        <v>315</v>
      </c>
      <c r="D34" s="305"/>
      <c r="E34" s="305"/>
      <c r="F34" s="305"/>
      <c r="G34" s="305"/>
      <c r="H34" s="302"/>
      <c r="I34" s="302"/>
      <c r="J34" s="302"/>
    </row>
    <row r="35" spans="1:10" ht="14.25" x14ac:dyDescent="0.2">
      <c r="A35" s="305"/>
      <c r="B35" s="305"/>
      <c r="C35" s="309" t="s">
        <v>300</v>
      </c>
      <c r="D35" s="305"/>
      <c r="E35" s="305"/>
      <c r="F35" s="305"/>
      <c r="G35" s="305"/>
      <c r="H35" s="302"/>
      <c r="I35" s="302"/>
      <c r="J35" s="302"/>
    </row>
    <row r="36" spans="1:10" ht="14.25" x14ac:dyDescent="0.2">
      <c r="A36" s="305"/>
      <c r="B36" s="305"/>
      <c r="C36" s="306" t="s">
        <v>318</v>
      </c>
      <c r="D36" s="305"/>
      <c r="E36" s="305"/>
      <c r="F36" s="305"/>
      <c r="G36" s="305"/>
      <c r="H36" s="302"/>
      <c r="I36" s="302"/>
      <c r="J36" s="302"/>
    </row>
    <row r="37" spans="1:10" ht="14.25" x14ac:dyDescent="0.2">
      <c r="A37" s="305"/>
      <c r="B37" s="305"/>
      <c r="C37" s="306" t="s">
        <v>316</v>
      </c>
      <c r="D37" s="305"/>
      <c r="E37" s="305"/>
      <c r="F37" s="305"/>
      <c r="G37" s="305"/>
      <c r="H37" s="302"/>
      <c r="I37" s="302"/>
      <c r="J37" s="302"/>
    </row>
    <row r="38" spans="1:10" ht="14.25" x14ac:dyDescent="0.2">
      <c r="A38" s="305"/>
      <c r="B38" s="305"/>
      <c r="C38" s="306" t="s">
        <v>317</v>
      </c>
      <c r="D38" s="305"/>
      <c r="E38" s="305"/>
      <c r="F38" s="305"/>
      <c r="G38" s="305"/>
      <c r="H38" s="302"/>
      <c r="I38" s="302"/>
      <c r="J38" s="302"/>
    </row>
    <row r="39" spans="1:10" ht="14.25" x14ac:dyDescent="0.2">
      <c r="A39" s="305"/>
      <c r="B39" s="305"/>
      <c r="C39" s="306"/>
      <c r="D39" s="305"/>
      <c r="E39" s="305"/>
      <c r="F39" s="305"/>
      <c r="G39" s="305"/>
      <c r="H39" s="302"/>
      <c r="I39" s="302"/>
      <c r="J39" s="302"/>
    </row>
    <row r="40" spans="1:10" ht="14.25" x14ac:dyDescent="0.2">
      <c r="A40" s="320" t="s">
        <v>310</v>
      </c>
      <c r="B40" s="305"/>
      <c r="C40" s="306" t="s">
        <v>319</v>
      </c>
      <c r="D40" s="305"/>
      <c r="E40" s="305"/>
      <c r="F40" s="305"/>
      <c r="G40" s="305"/>
      <c r="H40" s="302"/>
      <c r="I40" s="302"/>
      <c r="J40" s="302"/>
    </row>
    <row r="41" spans="1:10" ht="14.25" x14ac:dyDescent="0.2">
      <c r="A41" s="305"/>
      <c r="B41" s="305"/>
      <c r="C41" s="306" t="s">
        <v>322</v>
      </c>
      <c r="D41" s="305"/>
      <c r="E41" s="305"/>
      <c r="F41" s="305"/>
      <c r="G41" s="305"/>
      <c r="H41" s="302"/>
      <c r="I41" s="302"/>
      <c r="J41" s="302"/>
    </row>
    <row r="42" spans="1:10" ht="14.25" x14ac:dyDescent="0.2">
      <c r="A42" s="305"/>
      <c r="B42" s="305"/>
      <c r="C42" s="306" t="s">
        <v>321</v>
      </c>
      <c r="D42" s="305"/>
      <c r="E42" s="305"/>
      <c r="F42" s="305"/>
      <c r="G42" s="305"/>
      <c r="H42" s="302"/>
      <c r="I42" s="302"/>
      <c r="J42" s="302"/>
    </row>
    <row r="43" spans="1:10" ht="14.25" x14ac:dyDescent="0.2">
      <c r="A43" s="305"/>
      <c r="B43" s="305"/>
      <c r="C43" s="321" t="s">
        <v>320</v>
      </c>
      <c r="D43" s="305"/>
      <c r="E43" s="305"/>
      <c r="F43" s="305"/>
      <c r="G43" s="305"/>
      <c r="H43" s="302"/>
      <c r="I43" s="302"/>
      <c r="J43" s="302"/>
    </row>
    <row r="44" spans="1:10" ht="14.25" x14ac:dyDescent="0.2">
      <c r="A44" s="305"/>
      <c r="B44" s="305"/>
      <c r="C44" s="321"/>
      <c r="D44" s="305"/>
      <c r="E44" s="305"/>
      <c r="F44" s="305"/>
      <c r="G44" s="305"/>
      <c r="H44" s="302"/>
      <c r="I44" s="302"/>
      <c r="J44" s="302"/>
    </row>
    <row r="45" spans="1:10" ht="14.25" x14ac:dyDescent="0.2">
      <c r="A45" s="310" t="s">
        <v>207</v>
      </c>
      <c r="B45" s="305"/>
      <c r="C45" s="309" t="s">
        <v>301</v>
      </c>
      <c r="D45" s="305"/>
      <c r="E45" s="305"/>
      <c r="F45" s="305"/>
      <c r="G45" s="305"/>
      <c r="H45" s="302"/>
      <c r="I45" s="302"/>
      <c r="J45" s="302"/>
    </row>
    <row r="46" spans="1:10" ht="14.25" x14ac:dyDescent="0.2">
      <c r="A46" s="305"/>
      <c r="B46" s="305"/>
      <c r="C46" s="309" t="s">
        <v>302</v>
      </c>
      <c r="D46" s="305"/>
      <c r="E46" s="305"/>
      <c r="F46" s="305"/>
      <c r="G46" s="305"/>
      <c r="H46" s="302"/>
      <c r="I46" s="302"/>
      <c r="J46" s="302"/>
    </row>
    <row r="47" spans="1:10" ht="14.25" x14ac:dyDescent="0.2">
      <c r="A47" s="305"/>
      <c r="B47" s="305"/>
      <c r="C47" s="305"/>
      <c r="D47" s="305"/>
      <c r="E47" s="305"/>
      <c r="F47" s="305"/>
      <c r="G47" s="305"/>
      <c r="H47" s="302"/>
      <c r="I47" s="302"/>
      <c r="J47" s="302"/>
    </row>
    <row r="48" spans="1:10" ht="14.25" x14ac:dyDescent="0.2">
      <c r="A48" s="310" t="s">
        <v>120</v>
      </c>
      <c r="B48" s="305"/>
      <c r="C48" s="309" t="s">
        <v>303</v>
      </c>
      <c r="D48" s="305"/>
      <c r="E48" s="305"/>
      <c r="F48" s="305"/>
      <c r="G48" s="305"/>
      <c r="H48" s="302"/>
      <c r="I48" s="302"/>
      <c r="J48" s="302"/>
    </row>
    <row r="49" spans="1:10" ht="14.25" x14ac:dyDescent="0.2">
      <c r="A49" s="305"/>
      <c r="B49" s="305"/>
      <c r="C49" s="309" t="s">
        <v>304</v>
      </c>
      <c r="D49" s="305"/>
      <c r="E49" s="305"/>
      <c r="F49" s="305"/>
      <c r="G49" s="305"/>
      <c r="H49" s="302"/>
      <c r="I49" s="302"/>
      <c r="J49" s="302"/>
    </row>
    <row r="50" spans="1:10" ht="14.25" x14ac:dyDescent="0.2">
      <c r="A50" s="305"/>
      <c r="B50" s="305"/>
      <c r="C50" s="305"/>
      <c r="D50" s="305"/>
      <c r="E50" s="305"/>
      <c r="F50" s="305"/>
      <c r="G50" s="305"/>
      <c r="H50" s="302"/>
      <c r="I50" s="302"/>
      <c r="J50" s="302"/>
    </row>
    <row r="51" spans="1:10" ht="14.25" x14ac:dyDescent="0.2">
      <c r="A51" s="310" t="s">
        <v>305</v>
      </c>
      <c r="B51" s="305"/>
      <c r="C51" s="309" t="s">
        <v>306</v>
      </c>
      <c r="D51" s="305"/>
      <c r="E51" s="305"/>
      <c r="F51" s="305"/>
      <c r="G51" s="305"/>
      <c r="H51" s="302"/>
      <c r="I51" s="302"/>
      <c r="J51" s="302"/>
    </row>
    <row r="52" spans="1:10" ht="14.25" x14ac:dyDescent="0.2">
      <c r="A52" s="305"/>
      <c r="B52" s="305"/>
      <c r="C52" s="309" t="s">
        <v>329</v>
      </c>
      <c r="D52" s="305"/>
      <c r="E52" s="305"/>
      <c r="F52" s="305"/>
      <c r="G52" s="305"/>
      <c r="H52" s="302"/>
      <c r="I52" s="302"/>
      <c r="J52" s="302"/>
    </row>
    <row r="53" spans="1:10" ht="14.25" x14ac:dyDescent="0.2">
      <c r="A53" s="305"/>
      <c r="B53" s="305"/>
      <c r="C53" s="309" t="s">
        <v>331</v>
      </c>
      <c r="D53" s="305"/>
      <c r="E53" s="305"/>
      <c r="F53" s="305"/>
      <c r="G53" s="305"/>
      <c r="H53" s="302"/>
      <c r="I53" s="302"/>
      <c r="J53" s="302"/>
    </row>
    <row r="54" spans="1:10" ht="14.25" x14ac:dyDescent="0.2">
      <c r="A54" s="305"/>
      <c r="B54" s="305"/>
      <c r="C54" s="309" t="s">
        <v>330</v>
      </c>
      <c r="D54" s="305"/>
      <c r="E54" s="305"/>
      <c r="F54" s="305"/>
      <c r="G54" s="305"/>
      <c r="H54" s="302"/>
      <c r="I54" s="302"/>
      <c r="J54" s="302"/>
    </row>
    <row r="55" spans="1:10" ht="14.25" x14ac:dyDescent="0.2">
      <c r="A55" s="305"/>
      <c r="B55" s="305"/>
      <c r="C55" s="309" t="s">
        <v>332</v>
      </c>
      <c r="D55" s="305"/>
      <c r="E55" s="305"/>
      <c r="F55" s="305"/>
      <c r="G55" s="305"/>
      <c r="H55" s="302"/>
      <c r="I55" s="302"/>
      <c r="J55" s="302"/>
    </row>
    <row r="56" spans="1:10" ht="14.25" x14ac:dyDescent="0.2">
      <c r="A56" s="305"/>
      <c r="B56" s="305"/>
      <c r="C56" s="309" t="s">
        <v>333</v>
      </c>
      <c r="D56" s="305"/>
      <c r="E56" s="305"/>
      <c r="F56" s="305"/>
      <c r="G56" s="305"/>
      <c r="H56" s="302"/>
      <c r="I56" s="302"/>
      <c r="J56" s="302"/>
    </row>
    <row r="57" spans="1:10" ht="14.25" x14ac:dyDescent="0.2">
      <c r="A57" s="305"/>
      <c r="B57" s="305"/>
      <c r="C57" s="306" t="s">
        <v>334</v>
      </c>
      <c r="D57" s="305"/>
      <c r="E57" s="305"/>
      <c r="F57" s="305"/>
      <c r="G57" s="305"/>
      <c r="H57" s="302"/>
      <c r="I57" s="302"/>
      <c r="J57" s="302"/>
    </row>
    <row r="58" spans="1:10" ht="14.25" x14ac:dyDescent="0.2">
      <c r="A58" s="305"/>
      <c r="B58" s="305"/>
      <c r="C58" s="306" t="s">
        <v>335</v>
      </c>
      <c r="D58" s="305"/>
      <c r="E58" s="305"/>
      <c r="F58" s="305"/>
      <c r="G58" s="305"/>
      <c r="H58" s="302"/>
      <c r="I58" s="302"/>
      <c r="J58" s="302"/>
    </row>
    <row r="59" spans="1:10" ht="14.25" x14ac:dyDescent="0.2">
      <c r="A59" s="320" t="s">
        <v>310</v>
      </c>
      <c r="B59" s="305"/>
      <c r="C59" s="306" t="s">
        <v>336</v>
      </c>
      <c r="D59" s="305"/>
      <c r="E59" s="305"/>
      <c r="F59" s="305"/>
      <c r="G59" s="305"/>
      <c r="H59" s="302"/>
      <c r="I59" s="302"/>
      <c r="J59" s="302"/>
    </row>
    <row r="60" spans="1:10" ht="14.25" x14ac:dyDescent="0.2">
      <c r="A60" s="305"/>
      <c r="B60" s="305"/>
      <c r="C60" s="306" t="s">
        <v>337</v>
      </c>
      <c r="D60" s="305"/>
      <c r="E60" s="305"/>
      <c r="F60" s="305"/>
      <c r="G60" s="305"/>
      <c r="H60" s="302"/>
      <c r="I60" s="302"/>
      <c r="J60" s="302"/>
    </row>
    <row r="61" spans="1:10" ht="14.25" x14ac:dyDescent="0.2">
      <c r="A61" s="305"/>
      <c r="B61" s="305"/>
      <c r="C61" s="306" t="s">
        <v>338</v>
      </c>
      <c r="D61" s="305"/>
      <c r="E61" s="305"/>
      <c r="F61" s="305"/>
      <c r="G61" s="305"/>
      <c r="H61" s="302"/>
      <c r="I61" s="302"/>
      <c r="J61" s="302"/>
    </row>
    <row r="62" spans="1:10" ht="14.25" x14ac:dyDescent="0.2">
      <c r="A62" s="305"/>
      <c r="B62" s="305"/>
      <c r="C62" s="306" t="s">
        <v>339</v>
      </c>
      <c r="D62" s="305"/>
      <c r="E62" s="305"/>
      <c r="F62" s="305"/>
      <c r="G62" s="305"/>
      <c r="H62" s="302"/>
      <c r="I62" s="302"/>
      <c r="J62" s="302"/>
    </row>
    <row r="63" spans="1:10" ht="14.25" x14ac:dyDescent="0.2">
      <c r="A63" s="305"/>
      <c r="B63" s="305"/>
      <c r="C63" s="306"/>
      <c r="D63" s="305"/>
      <c r="E63" s="305"/>
      <c r="F63" s="305"/>
      <c r="G63" s="305"/>
      <c r="H63" s="302"/>
      <c r="I63" s="302"/>
      <c r="J63" s="302"/>
    </row>
    <row r="64" spans="1:10" ht="14.25" x14ac:dyDescent="0.2">
      <c r="A64" s="350" t="s">
        <v>308</v>
      </c>
      <c r="B64" s="305"/>
      <c r="C64" s="306" t="s">
        <v>353</v>
      </c>
      <c r="D64" s="305"/>
      <c r="E64" s="305"/>
      <c r="F64" s="305"/>
      <c r="G64" s="305"/>
      <c r="H64" s="302"/>
      <c r="I64" s="302"/>
      <c r="J64" s="302"/>
    </row>
    <row r="65" spans="1:10" ht="14.25" x14ac:dyDescent="0.2">
      <c r="A65" s="305"/>
      <c r="B65" s="305"/>
      <c r="C65" s="306" t="s">
        <v>354</v>
      </c>
      <c r="D65" s="305"/>
      <c r="E65" s="305"/>
      <c r="F65" s="305"/>
      <c r="G65" s="305"/>
      <c r="H65" s="302"/>
      <c r="I65" s="302"/>
      <c r="J65" s="302"/>
    </row>
    <row r="66" spans="1:10" ht="14.25" x14ac:dyDescent="0.2">
      <c r="A66" s="305"/>
      <c r="B66" s="305"/>
      <c r="C66" s="306"/>
      <c r="D66" s="305"/>
      <c r="E66" s="305"/>
      <c r="F66" s="305"/>
      <c r="G66" s="305"/>
      <c r="H66" s="302"/>
      <c r="I66" s="302"/>
      <c r="J66" s="302"/>
    </row>
    <row r="67" spans="1:10" ht="14.25" x14ac:dyDescent="0.2">
      <c r="A67" s="319" t="s">
        <v>311</v>
      </c>
      <c r="B67" s="305"/>
      <c r="C67" s="308" t="s">
        <v>355</v>
      </c>
      <c r="D67" s="305"/>
      <c r="E67" s="305"/>
      <c r="F67" s="305"/>
      <c r="G67" s="305"/>
      <c r="H67" s="302"/>
      <c r="I67" s="302"/>
      <c r="J67" s="302"/>
    </row>
    <row r="68" spans="1:10" ht="14.25" x14ac:dyDescent="0.2">
      <c r="A68" s="319"/>
      <c r="B68" s="305"/>
      <c r="C68" s="308"/>
      <c r="D68" s="305"/>
      <c r="E68" s="305"/>
      <c r="F68" s="305"/>
      <c r="G68" s="305"/>
      <c r="H68" s="302"/>
      <c r="I68" s="302"/>
      <c r="J68" s="302"/>
    </row>
    <row r="69" spans="1:10" ht="14.25" x14ac:dyDescent="0.2">
      <c r="A69" s="406" t="s">
        <v>406</v>
      </c>
      <c r="B69" s="305"/>
      <c r="C69" s="308" t="s">
        <v>408</v>
      </c>
      <c r="D69" s="305"/>
      <c r="E69" s="305"/>
      <c r="F69" s="305"/>
      <c r="G69" s="305"/>
      <c r="H69" s="302"/>
      <c r="I69" s="302"/>
      <c r="J69" s="302"/>
    </row>
    <row r="70" spans="1:10" ht="14.25" x14ac:dyDescent="0.2">
      <c r="A70" s="319"/>
      <c r="B70" s="305"/>
      <c r="C70" s="308" t="s">
        <v>407</v>
      </c>
      <c r="D70" s="305"/>
      <c r="E70" s="305"/>
      <c r="F70" s="305"/>
      <c r="G70" s="305"/>
      <c r="H70" s="302"/>
      <c r="I70" s="302"/>
      <c r="J70" s="302"/>
    </row>
    <row r="71" spans="1:10" ht="14.25" x14ac:dyDescent="0.2">
      <c r="A71" s="319"/>
      <c r="B71" s="305"/>
      <c r="C71" s="306" t="s">
        <v>409</v>
      </c>
      <c r="D71" s="305"/>
      <c r="E71" s="305"/>
      <c r="F71" s="305"/>
      <c r="G71" s="305"/>
      <c r="H71" s="302"/>
      <c r="I71" s="302"/>
      <c r="J71" s="302"/>
    </row>
    <row r="72" spans="1:10" ht="14.25" x14ac:dyDescent="0.2">
      <c r="A72" s="319"/>
      <c r="B72" s="305"/>
      <c r="C72" s="306" t="s">
        <v>410</v>
      </c>
      <c r="D72" s="305"/>
      <c r="E72" s="305"/>
      <c r="F72" s="305"/>
      <c r="G72" s="305"/>
      <c r="H72" s="302"/>
      <c r="I72" s="302"/>
      <c r="J72" s="302"/>
    </row>
    <row r="73" spans="1:10" ht="14.25" x14ac:dyDescent="0.2">
      <c r="A73" s="319"/>
      <c r="B73" s="305"/>
      <c r="C73" s="306" t="s">
        <v>411</v>
      </c>
      <c r="D73" s="305"/>
      <c r="E73" s="305"/>
      <c r="F73" s="305"/>
      <c r="G73" s="305"/>
      <c r="H73" s="302"/>
      <c r="I73" s="302"/>
      <c r="J73" s="302"/>
    </row>
    <row r="74" spans="1:10" ht="14.25" x14ac:dyDescent="0.2">
      <c r="A74" s="305"/>
      <c r="B74" s="305"/>
      <c r="C74" s="306"/>
      <c r="D74" s="305"/>
      <c r="E74" s="305"/>
      <c r="F74" s="305"/>
      <c r="G74" s="305"/>
      <c r="H74" s="302"/>
      <c r="I74" s="302"/>
      <c r="J74" s="302"/>
    </row>
    <row r="75" spans="1:10" ht="14.25" x14ac:dyDescent="0.2">
      <c r="A75" s="310" t="s">
        <v>307</v>
      </c>
      <c r="B75" s="305"/>
      <c r="C75" s="309" t="s">
        <v>340</v>
      </c>
      <c r="D75" s="305"/>
      <c r="E75" s="305"/>
      <c r="F75" s="305"/>
      <c r="G75" s="305"/>
      <c r="H75" s="302"/>
      <c r="I75" s="302"/>
      <c r="J75" s="302"/>
    </row>
    <row r="76" spans="1:10" ht="14.25" x14ac:dyDescent="0.2">
      <c r="A76" s="305"/>
      <c r="B76" s="305"/>
      <c r="C76" s="305"/>
      <c r="D76" s="305"/>
      <c r="E76" s="305"/>
      <c r="F76" s="305"/>
      <c r="G76" s="305"/>
      <c r="H76" s="302"/>
      <c r="I76" s="302"/>
      <c r="J76" s="302"/>
    </row>
    <row r="77" spans="1:10" ht="14.25" x14ac:dyDescent="0.2">
      <c r="A77" s="305"/>
      <c r="B77" s="305"/>
      <c r="C77" s="305"/>
      <c r="D77" s="305"/>
      <c r="E77" s="305"/>
      <c r="F77" s="305"/>
      <c r="G77" s="305"/>
      <c r="H77" s="302"/>
      <c r="I77" s="302"/>
      <c r="J77" s="302"/>
    </row>
    <row r="78" spans="1:10" ht="14.25" x14ac:dyDescent="0.2">
      <c r="A78" s="311" t="s">
        <v>172</v>
      </c>
      <c r="B78" s="312"/>
      <c r="C78" s="347" t="s">
        <v>341</v>
      </c>
      <c r="D78" s="312"/>
      <c r="E78" s="312"/>
      <c r="F78" s="312"/>
      <c r="G78" s="312"/>
      <c r="H78" s="313"/>
      <c r="I78" s="313"/>
      <c r="J78" s="302"/>
    </row>
    <row r="79" spans="1:10" ht="14.25" x14ac:dyDescent="0.2">
      <c r="A79" s="305"/>
      <c r="B79" s="305"/>
      <c r="C79" s="309" t="s">
        <v>342</v>
      </c>
      <c r="D79" s="305"/>
      <c r="E79" s="305"/>
      <c r="F79" s="305"/>
      <c r="G79" s="305"/>
      <c r="H79" s="302"/>
      <c r="I79" s="302"/>
      <c r="J79" s="302"/>
    </row>
    <row r="80" spans="1:10" ht="14.25" x14ac:dyDescent="0.2">
      <c r="A80" s="305"/>
      <c r="B80" s="305"/>
      <c r="C80" s="308"/>
      <c r="D80" s="305"/>
      <c r="E80" s="305"/>
      <c r="F80" s="305"/>
      <c r="G80" s="305"/>
      <c r="H80" s="302"/>
      <c r="I80" s="302"/>
      <c r="J80" s="302"/>
    </row>
    <row r="81" spans="1:10" ht="14.25" x14ac:dyDescent="0.2">
      <c r="A81" s="314"/>
      <c r="B81" s="314"/>
      <c r="C81" s="314"/>
      <c r="D81" s="314"/>
      <c r="E81" s="314"/>
      <c r="F81" s="314"/>
      <c r="G81" s="314"/>
      <c r="H81" s="315"/>
      <c r="I81" s="315"/>
      <c r="J81" s="315"/>
    </row>
    <row r="82" spans="1:10" ht="14.25" x14ac:dyDescent="0.2">
      <c r="A82" s="314"/>
      <c r="B82" s="314"/>
      <c r="C82" s="348" t="s">
        <v>345</v>
      </c>
      <c r="D82" s="305"/>
      <c r="E82" s="305"/>
      <c r="F82" s="305"/>
      <c r="G82" s="305"/>
      <c r="H82" s="315"/>
      <c r="I82" s="315"/>
      <c r="J82" s="315"/>
    </row>
    <row r="83" spans="1:10" ht="14.25" x14ac:dyDescent="0.2">
      <c r="A83" s="314"/>
      <c r="B83" s="314"/>
      <c r="C83" s="348" t="s">
        <v>346</v>
      </c>
      <c r="D83" s="305"/>
      <c r="E83" s="305"/>
      <c r="F83" s="305"/>
      <c r="G83" s="305"/>
      <c r="H83" s="315"/>
      <c r="I83" s="315"/>
      <c r="J83" s="315"/>
    </row>
    <row r="84" spans="1:10" ht="14.25" x14ac:dyDescent="0.2">
      <c r="A84" s="314"/>
      <c r="B84" s="314"/>
      <c r="C84" s="348" t="s">
        <v>343</v>
      </c>
      <c r="D84" s="305"/>
      <c r="E84" s="305"/>
      <c r="F84" s="305"/>
      <c r="G84" s="305"/>
      <c r="H84" s="315"/>
      <c r="I84" s="315"/>
      <c r="J84" s="315"/>
    </row>
    <row r="85" spans="1:10" ht="14.25" x14ac:dyDescent="0.2">
      <c r="A85" s="314"/>
      <c r="B85" s="314"/>
      <c r="C85" s="305"/>
      <c r="D85" s="305"/>
      <c r="E85" s="305"/>
      <c r="F85" s="305"/>
      <c r="G85" s="305"/>
      <c r="H85" s="315"/>
      <c r="I85" s="315"/>
      <c r="J85" s="315"/>
    </row>
    <row r="86" spans="1:10" ht="14.25" x14ac:dyDescent="0.2">
      <c r="A86" s="314"/>
      <c r="B86" s="314"/>
      <c r="C86" s="314" t="s">
        <v>344</v>
      </c>
      <c r="D86" s="305"/>
      <c r="E86" s="305"/>
      <c r="F86" s="305"/>
      <c r="G86" s="305"/>
      <c r="H86" s="315"/>
      <c r="I86" s="315"/>
      <c r="J86" s="315"/>
    </row>
    <row r="87" spans="1:10" ht="14.25" x14ac:dyDescent="0.2">
      <c r="A87" s="6"/>
      <c r="B87" s="6"/>
      <c r="C87" s="6"/>
      <c r="D87" s="6"/>
      <c r="E87" s="6"/>
      <c r="F87" s="6"/>
      <c r="G87" s="6"/>
    </row>
    <row r="88" spans="1:10" ht="14.25" x14ac:dyDescent="0.2">
      <c r="A88" s="6"/>
      <c r="B88" s="6"/>
      <c r="C88" s="6"/>
      <c r="D88" s="6"/>
      <c r="E88" s="6"/>
      <c r="F88" s="6"/>
      <c r="G88" s="6"/>
    </row>
    <row r="89" spans="1:10" ht="14.25" x14ac:dyDescent="0.2">
      <c r="A89" s="6"/>
      <c r="B89" s="6"/>
      <c r="C89" s="6"/>
      <c r="D89" s="6"/>
      <c r="E89" s="6"/>
      <c r="F89" s="6"/>
      <c r="G89" s="6"/>
    </row>
    <row r="90" spans="1:10" ht="14.25" x14ac:dyDescent="0.2">
      <c r="A90" s="6"/>
      <c r="B90" s="6"/>
      <c r="C90" s="6"/>
      <c r="D90" s="6"/>
      <c r="E90" s="6"/>
      <c r="F90" s="6"/>
      <c r="G90" s="6"/>
    </row>
    <row r="91" spans="1:10" ht="14.25" x14ac:dyDescent="0.2">
      <c r="A91" s="6"/>
      <c r="B91" s="6"/>
      <c r="C91" s="6"/>
      <c r="D91" s="6"/>
      <c r="E91" s="6"/>
      <c r="F91" s="6"/>
      <c r="G91" s="6"/>
    </row>
    <row r="92" spans="1:10" ht="14.25" x14ac:dyDescent="0.2">
      <c r="A92" s="6"/>
      <c r="B92" s="6"/>
      <c r="C92" s="6"/>
      <c r="D92" s="6"/>
      <c r="E92" s="6"/>
      <c r="F92" s="6"/>
      <c r="G92" s="6"/>
    </row>
    <row r="93" spans="1:10" ht="14.25" x14ac:dyDescent="0.2">
      <c r="A93" s="6"/>
      <c r="B93" s="6"/>
      <c r="C93" s="6"/>
      <c r="D93" s="6"/>
      <c r="E93" s="6"/>
      <c r="F93" s="6"/>
      <c r="G93" s="6"/>
    </row>
    <row r="94" spans="1:10" ht="14.25" x14ac:dyDescent="0.2">
      <c r="A94" s="6"/>
      <c r="B94" s="6"/>
      <c r="C94" s="6"/>
      <c r="D94" s="6"/>
      <c r="E94" s="6"/>
      <c r="F94" s="6"/>
      <c r="G94" s="6"/>
    </row>
    <row r="95" spans="1:10" ht="14.25" x14ac:dyDescent="0.2">
      <c r="A95" s="6"/>
      <c r="B95" s="6"/>
      <c r="C95" s="6"/>
      <c r="D95" s="6"/>
      <c r="E95" s="6"/>
      <c r="F95" s="6"/>
      <c r="G95" s="6"/>
    </row>
    <row r="96" spans="1:10" ht="14.25" x14ac:dyDescent="0.2">
      <c r="A96" s="6"/>
      <c r="B96" s="6"/>
      <c r="C96" s="6"/>
      <c r="D96" s="6"/>
      <c r="E96" s="6"/>
      <c r="F96" s="6"/>
      <c r="G96" s="6"/>
    </row>
    <row r="97" spans="1:7" ht="14.25" x14ac:dyDescent="0.2">
      <c r="A97" s="6"/>
      <c r="B97" s="6"/>
      <c r="C97" s="6"/>
      <c r="D97" s="6"/>
      <c r="E97" s="6"/>
      <c r="F97" s="6"/>
      <c r="G97" s="6"/>
    </row>
    <row r="98" spans="1:7" ht="14.25" x14ac:dyDescent="0.2">
      <c r="A98" s="6"/>
      <c r="B98" s="6"/>
      <c r="C98" s="6"/>
      <c r="D98" s="6"/>
      <c r="E98" s="6"/>
      <c r="F98" s="6"/>
      <c r="G98" s="6"/>
    </row>
    <row r="99" spans="1:7" ht="14.25" x14ac:dyDescent="0.2">
      <c r="A99" s="6"/>
      <c r="B99" s="6"/>
      <c r="C99" s="6"/>
      <c r="D99" s="6"/>
      <c r="E99" s="6"/>
      <c r="F99" s="6"/>
      <c r="G99" s="6"/>
    </row>
    <row r="100" spans="1:7" ht="14.25" x14ac:dyDescent="0.2">
      <c r="A100" s="6"/>
      <c r="B100" s="6"/>
      <c r="C100" s="6"/>
      <c r="D100" s="6"/>
      <c r="E100" s="6"/>
      <c r="F100" s="6"/>
      <c r="G100" s="6"/>
    </row>
    <row r="101" spans="1:7" ht="14.25" x14ac:dyDescent="0.2">
      <c r="A101" s="6"/>
      <c r="B101" s="6"/>
      <c r="C101" s="6"/>
      <c r="D101" s="6"/>
      <c r="E101" s="6"/>
      <c r="F101" s="6"/>
      <c r="G101" s="6"/>
    </row>
    <row r="102" spans="1:7" ht="14.25" x14ac:dyDescent="0.2">
      <c r="A102" s="6"/>
      <c r="B102" s="6"/>
      <c r="C102" s="6"/>
      <c r="D102" s="6"/>
      <c r="E102" s="6"/>
      <c r="F102" s="6"/>
      <c r="G102" s="6"/>
    </row>
    <row r="103" spans="1:7" ht="14.25" x14ac:dyDescent="0.2">
      <c r="A103" s="6"/>
      <c r="B103" s="6"/>
      <c r="C103" s="6"/>
      <c r="D103" s="6"/>
      <c r="E103" s="6"/>
      <c r="F103" s="6"/>
      <c r="G103" s="6"/>
    </row>
    <row r="104" spans="1:7" ht="14.25" x14ac:dyDescent="0.2">
      <c r="A104" s="6"/>
      <c r="B104" s="6"/>
      <c r="C104" s="6"/>
      <c r="D104" s="6"/>
      <c r="E104" s="6"/>
      <c r="F104" s="6"/>
      <c r="G104" s="6"/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1"/>
  <dimension ref="A1:L32"/>
  <sheetViews>
    <sheetView showGridLines="0" zoomScale="125" zoomScaleNormal="125" workbookViewId="0">
      <selection activeCell="D15" sqref="D15"/>
    </sheetView>
  </sheetViews>
  <sheetFormatPr baseColWidth="10" defaultRowHeight="12.75" x14ac:dyDescent="0.2"/>
  <cols>
    <col min="1" max="1" width="22.85546875" style="149" customWidth="1"/>
    <col min="2" max="2" width="37" style="149" customWidth="1"/>
    <col min="3" max="3" width="3.5703125" style="149" customWidth="1"/>
    <col min="4" max="5" width="13.85546875" style="149" customWidth="1"/>
    <col min="6" max="6" width="3.5703125" style="149" customWidth="1"/>
    <col min="7" max="7" width="14.7109375" style="149" customWidth="1"/>
    <col min="8" max="8" width="23.42578125" style="149" customWidth="1"/>
    <col min="9" max="9" width="3.5703125" style="149" customWidth="1"/>
    <col min="10" max="10" width="17.5703125" style="149" customWidth="1"/>
    <col min="11" max="11" width="5.140625" style="149" customWidth="1"/>
    <col min="12" max="12" width="11.42578125" style="149" customWidth="1"/>
    <col min="13" max="16384" width="11.42578125" style="149"/>
  </cols>
  <sheetData>
    <row r="1" spans="1:11" ht="20.25" x14ac:dyDescent="0.3">
      <c r="A1" s="375" t="s">
        <v>98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</row>
    <row r="2" spans="1:11" ht="15.75" x14ac:dyDescent="0.25">
      <c r="A2" s="376" t="s">
        <v>183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</row>
    <row r="3" spans="1:11" ht="15.75" customHeight="1" x14ac:dyDescent="0.25">
      <c r="A3" s="178" t="s">
        <v>200</v>
      </c>
      <c r="B3" s="181" t="s">
        <v>361</v>
      </c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0.75" customHeight="1" x14ac:dyDescent="0.2">
      <c r="A4" s="179" t="s">
        <v>184</v>
      </c>
      <c r="B4" s="152" t="s">
        <v>185</v>
      </c>
      <c r="C4" s="151"/>
      <c r="D4" s="377" t="s">
        <v>198</v>
      </c>
      <c r="E4" s="378"/>
      <c r="F4" s="151"/>
      <c r="G4" s="153" t="s">
        <v>186</v>
      </c>
      <c r="H4" s="153"/>
      <c r="I4" s="151"/>
      <c r="J4" s="154" t="s">
        <v>101</v>
      </c>
      <c r="K4" s="151"/>
    </row>
    <row r="5" spans="1:11" ht="15.75" x14ac:dyDescent="0.25">
      <c r="A5" s="151" t="s">
        <v>99</v>
      </c>
      <c r="B5" s="155" t="s">
        <v>362</v>
      </c>
      <c r="C5" s="150"/>
      <c r="D5" s="156">
        <v>70</v>
      </c>
      <c r="E5" s="156">
        <v>30</v>
      </c>
      <c r="F5" s="157"/>
      <c r="G5" s="281"/>
      <c r="H5" s="153" t="s">
        <v>23</v>
      </c>
      <c r="I5" s="151"/>
      <c r="J5" s="156" t="s">
        <v>405</v>
      </c>
      <c r="K5" s="151"/>
    </row>
    <row r="6" spans="1:11" ht="15.75" customHeight="1" x14ac:dyDescent="0.25">
      <c r="A6" s="151" t="s">
        <v>26</v>
      </c>
      <c r="B6" s="155" t="s">
        <v>363</v>
      </c>
      <c r="C6" s="150"/>
      <c r="D6" s="156">
        <v>70</v>
      </c>
      <c r="E6" s="156">
        <v>30</v>
      </c>
      <c r="F6" s="157"/>
      <c r="G6" s="281"/>
      <c r="H6" s="171" t="s">
        <v>187</v>
      </c>
      <c r="I6" s="171"/>
      <c r="J6" s="171"/>
      <c r="K6" s="151"/>
    </row>
    <row r="7" spans="1:11" ht="15.75" x14ac:dyDescent="0.25">
      <c r="A7" s="151" t="s">
        <v>87</v>
      </c>
      <c r="B7" s="155"/>
      <c r="C7" s="150"/>
      <c r="D7" s="156"/>
      <c r="E7" s="156"/>
      <c r="F7" s="157"/>
      <c r="G7" s="281"/>
      <c r="H7" s="173" t="s">
        <v>188</v>
      </c>
      <c r="I7" s="151"/>
      <c r="J7" s="151"/>
      <c r="K7" s="151"/>
    </row>
    <row r="8" spans="1:11" ht="15.75" customHeight="1" x14ac:dyDescent="0.25">
      <c r="A8" s="151" t="s">
        <v>88</v>
      </c>
      <c r="B8" s="155"/>
      <c r="C8" s="150"/>
      <c r="D8" s="156"/>
      <c r="E8" s="156"/>
      <c r="F8" s="157"/>
      <c r="G8" s="281"/>
      <c r="H8" s="171" t="s">
        <v>196</v>
      </c>
      <c r="I8" s="171"/>
      <c r="J8" s="174">
        <v>200</v>
      </c>
      <c r="K8" s="151"/>
    </row>
    <row r="9" spans="1:11" ht="15.75" customHeight="1" x14ac:dyDescent="0.25">
      <c r="A9" s="151" t="s">
        <v>89</v>
      </c>
      <c r="B9" s="158"/>
      <c r="C9" s="150"/>
      <c r="D9" s="159"/>
      <c r="E9" s="159"/>
      <c r="F9" s="157"/>
      <c r="G9" s="159"/>
      <c r="H9" s="172" t="s">
        <v>215</v>
      </c>
      <c r="I9" s="151"/>
      <c r="J9" s="151"/>
      <c r="K9" s="151"/>
    </row>
    <row r="10" spans="1:11" ht="15.75" customHeight="1" x14ac:dyDescent="0.25">
      <c r="A10" s="151" t="s">
        <v>90</v>
      </c>
      <c r="B10" s="158"/>
      <c r="C10" s="150"/>
      <c r="D10" s="159"/>
      <c r="E10" s="159"/>
      <c r="F10" s="157"/>
      <c r="G10" s="159"/>
      <c r="H10" s="180" t="s">
        <v>253</v>
      </c>
      <c r="I10" s="151"/>
      <c r="J10" s="253"/>
      <c r="K10" s="151"/>
    </row>
    <row r="11" spans="1:11" ht="15.75" customHeight="1" x14ac:dyDescent="0.25">
      <c r="A11" s="151" t="s">
        <v>91</v>
      </c>
      <c r="B11" s="158"/>
      <c r="C11" s="150"/>
      <c r="D11" s="159"/>
      <c r="E11" s="159"/>
      <c r="F11" s="157"/>
      <c r="G11" s="159"/>
      <c r="H11" s="180" t="s">
        <v>254</v>
      </c>
      <c r="I11" s="255"/>
      <c r="J11" s="253"/>
      <c r="K11" s="151"/>
    </row>
    <row r="12" spans="1:11" ht="15.75" customHeight="1" x14ac:dyDescent="0.25">
      <c r="A12" s="151" t="s">
        <v>100</v>
      </c>
      <c r="B12" s="158"/>
      <c r="C12" s="150"/>
      <c r="D12" s="159"/>
      <c r="E12" s="159"/>
      <c r="F12" s="157"/>
      <c r="G12" s="159"/>
      <c r="H12" s="252" t="s">
        <v>252</v>
      </c>
      <c r="I12" s="253"/>
      <c r="J12" s="253"/>
      <c r="K12" s="151"/>
    </row>
    <row r="13" spans="1:11" ht="23.25" x14ac:dyDescent="0.25">
      <c r="A13" s="180" t="s">
        <v>189</v>
      </c>
      <c r="B13" s="160" t="s">
        <v>190</v>
      </c>
      <c r="C13" s="150"/>
      <c r="D13" s="161" t="s">
        <v>191</v>
      </c>
      <c r="E13" s="157" t="s">
        <v>192</v>
      </c>
      <c r="F13" s="151"/>
      <c r="G13" s="157"/>
      <c r="H13" s="151"/>
      <c r="I13" s="151"/>
      <c r="J13" s="180" t="s">
        <v>126</v>
      </c>
      <c r="K13" s="151"/>
    </row>
    <row r="14" spans="1:11" ht="23.25" x14ac:dyDescent="0.25">
      <c r="A14" s="151" t="s">
        <v>0</v>
      </c>
      <c r="B14" s="259" t="s">
        <v>221</v>
      </c>
      <c r="C14" s="150"/>
      <c r="D14" s="282">
        <v>210</v>
      </c>
      <c r="E14" s="151"/>
      <c r="F14" s="151"/>
      <c r="G14" s="157" t="s">
        <v>125</v>
      </c>
      <c r="H14" s="353" t="s">
        <v>376</v>
      </c>
      <c r="I14" s="151"/>
      <c r="J14" s="158" t="s">
        <v>367</v>
      </c>
      <c r="K14" s="151"/>
    </row>
    <row r="15" spans="1:11" ht="24.75" x14ac:dyDescent="0.25">
      <c r="A15" s="151" t="s">
        <v>199</v>
      </c>
      <c r="B15" s="356" t="s">
        <v>382</v>
      </c>
      <c r="C15" s="150"/>
      <c r="D15" s="151"/>
      <c r="E15" s="159" t="s">
        <v>193</v>
      </c>
      <c r="F15" s="151"/>
      <c r="G15" s="157" t="s">
        <v>124</v>
      </c>
      <c r="H15" s="353" t="s">
        <v>375</v>
      </c>
      <c r="I15" s="151"/>
      <c r="J15" s="158" t="s">
        <v>367</v>
      </c>
      <c r="K15" s="151"/>
    </row>
    <row r="16" spans="1:11" ht="15.75" x14ac:dyDescent="0.25">
      <c r="A16" s="151" t="s">
        <v>122</v>
      </c>
      <c r="B16" s="158" t="s">
        <v>366</v>
      </c>
      <c r="C16" s="150"/>
      <c r="D16" s="151"/>
      <c r="E16" s="159" t="s">
        <v>193</v>
      </c>
      <c r="F16" s="151"/>
      <c r="G16" s="157" t="s">
        <v>124</v>
      </c>
      <c r="H16" s="353" t="s">
        <v>369</v>
      </c>
      <c r="I16" s="151"/>
      <c r="J16" s="158" t="s">
        <v>363</v>
      </c>
      <c r="K16" s="151"/>
    </row>
    <row r="17" spans="1:12" ht="15.75" x14ac:dyDescent="0.25">
      <c r="A17" s="151" t="s">
        <v>122</v>
      </c>
      <c r="B17" s="158"/>
      <c r="C17" s="150"/>
      <c r="D17" s="151"/>
      <c r="E17" s="158"/>
      <c r="F17" s="151"/>
      <c r="G17" s="157" t="s">
        <v>124</v>
      </c>
      <c r="H17" s="353"/>
      <c r="I17" s="151"/>
      <c r="J17" s="158"/>
      <c r="K17" s="151"/>
    </row>
    <row r="18" spans="1:12" ht="15.75" x14ac:dyDescent="0.25">
      <c r="A18" s="151" t="s">
        <v>368</v>
      </c>
      <c r="B18" s="158" t="s">
        <v>366</v>
      </c>
      <c r="C18" s="150"/>
      <c r="D18" s="151"/>
      <c r="E18" s="158"/>
      <c r="F18" s="151"/>
      <c r="G18" s="157" t="s">
        <v>124</v>
      </c>
      <c r="H18" s="354" t="s">
        <v>370</v>
      </c>
      <c r="I18" s="151"/>
      <c r="J18" s="158" t="s">
        <v>363</v>
      </c>
      <c r="K18" s="151"/>
    </row>
    <row r="19" spans="1:12" ht="15.75" x14ac:dyDescent="0.25">
      <c r="A19" s="151" t="s">
        <v>123</v>
      </c>
      <c r="B19" s="158"/>
      <c r="C19" s="150"/>
      <c r="D19" s="151"/>
      <c r="E19" s="158"/>
      <c r="F19" s="151"/>
      <c r="G19" s="157" t="s">
        <v>124</v>
      </c>
      <c r="H19" s="353"/>
      <c r="I19" s="151"/>
      <c r="J19" s="158"/>
      <c r="K19" s="151"/>
    </row>
    <row r="20" spans="1:12" ht="15.75" x14ac:dyDescent="0.25">
      <c r="A20" s="151" t="s">
        <v>138</v>
      </c>
      <c r="B20" s="158" t="s">
        <v>371</v>
      </c>
      <c r="C20" s="150"/>
      <c r="D20" s="151"/>
      <c r="E20" s="151"/>
      <c r="F20" s="151"/>
      <c r="G20" s="157" t="s">
        <v>124</v>
      </c>
      <c r="H20" s="159" t="s">
        <v>372</v>
      </c>
      <c r="I20" s="151"/>
      <c r="J20" s="158" t="s">
        <v>363</v>
      </c>
      <c r="K20" s="151"/>
    </row>
    <row r="21" spans="1:12" ht="15.75" x14ac:dyDescent="0.25">
      <c r="A21" s="151" t="s">
        <v>138</v>
      </c>
      <c r="B21" s="158" t="s">
        <v>373</v>
      </c>
      <c r="C21" s="150"/>
      <c r="D21" s="151"/>
      <c r="E21" s="151"/>
      <c r="F21" s="151"/>
      <c r="G21" s="157" t="s">
        <v>124</v>
      </c>
      <c r="H21" s="159" t="s">
        <v>374</v>
      </c>
      <c r="I21" s="151"/>
      <c r="J21" s="158" t="s">
        <v>362</v>
      </c>
      <c r="K21" s="151"/>
    </row>
    <row r="22" spans="1:12" x14ac:dyDescent="0.2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</row>
    <row r="23" spans="1:12" ht="25.5" x14ac:dyDescent="0.2">
      <c r="A23" s="165" t="s">
        <v>194</v>
      </c>
      <c r="B23" s="163"/>
      <c r="C23" s="163"/>
      <c r="D23" s="164" t="s">
        <v>377</v>
      </c>
      <c r="E23" s="165" t="s">
        <v>20</v>
      </c>
      <c r="F23" s="166"/>
      <c r="G23" s="167" t="s">
        <v>195</v>
      </c>
      <c r="H23" s="162" t="s">
        <v>197</v>
      </c>
      <c r="I23" s="163"/>
      <c r="J23" s="163"/>
      <c r="K23" s="163"/>
    </row>
    <row r="24" spans="1:12" x14ac:dyDescent="0.2">
      <c r="A24" s="163"/>
      <c r="B24" s="168" t="s">
        <v>99</v>
      </c>
      <c r="C24" s="163"/>
      <c r="D24" s="169"/>
      <c r="E24" s="169"/>
      <c r="F24" s="163"/>
      <c r="G24" s="170">
        <v>29.98</v>
      </c>
      <c r="H24" s="158" t="s">
        <v>364</v>
      </c>
      <c r="I24" s="163"/>
      <c r="J24" s="163"/>
      <c r="K24" s="163"/>
    </row>
    <row r="25" spans="1:12" x14ac:dyDescent="0.2">
      <c r="A25" s="163"/>
      <c r="B25" s="168" t="s">
        <v>26</v>
      </c>
      <c r="C25" s="163"/>
      <c r="D25" s="169">
        <v>6.42</v>
      </c>
      <c r="E25" s="169"/>
      <c r="F25" s="163"/>
      <c r="G25" s="170">
        <v>18.41</v>
      </c>
      <c r="H25" s="158" t="s">
        <v>364</v>
      </c>
      <c r="I25" s="163"/>
      <c r="J25" s="163"/>
      <c r="K25" s="163"/>
      <c r="L25" s="175"/>
    </row>
    <row r="26" spans="1:12" x14ac:dyDescent="0.2">
      <c r="A26" s="163"/>
      <c r="B26" s="168" t="s">
        <v>87</v>
      </c>
      <c r="C26" s="163"/>
      <c r="D26" s="169"/>
      <c r="E26" s="169"/>
      <c r="F26" s="163"/>
      <c r="G26" s="170">
        <v>25.03</v>
      </c>
      <c r="H26" s="158" t="s">
        <v>365</v>
      </c>
      <c r="I26" s="163"/>
      <c r="J26" s="163"/>
      <c r="K26" s="163"/>
    </row>
    <row r="27" spans="1:12" x14ac:dyDescent="0.2">
      <c r="A27" s="163"/>
      <c r="B27" s="168" t="s">
        <v>88</v>
      </c>
      <c r="C27" s="163"/>
      <c r="D27" s="169"/>
      <c r="E27" s="169"/>
      <c r="F27" s="163"/>
      <c r="G27" s="170"/>
      <c r="H27" s="158"/>
      <c r="I27" s="163"/>
      <c r="J27" s="163"/>
      <c r="K27" s="163"/>
    </row>
    <row r="28" spans="1:12" x14ac:dyDescent="0.2">
      <c r="A28" s="163"/>
      <c r="B28" s="168" t="s">
        <v>89</v>
      </c>
      <c r="C28" s="163"/>
      <c r="D28" s="169"/>
      <c r="E28" s="169"/>
      <c r="F28" s="163"/>
      <c r="G28" s="170"/>
      <c r="H28" s="158"/>
      <c r="I28" s="163"/>
      <c r="J28" s="163"/>
      <c r="K28" s="163"/>
    </row>
    <row r="29" spans="1:12" x14ac:dyDescent="0.2">
      <c r="A29" s="163"/>
      <c r="B29" s="168" t="s">
        <v>90</v>
      </c>
      <c r="C29" s="163"/>
      <c r="D29" s="169"/>
      <c r="E29" s="169"/>
      <c r="F29" s="163"/>
      <c r="G29" s="170"/>
      <c r="H29" s="158"/>
      <c r="I29" s="163"/>
      <c r="J29" s="163"/>
      <c r="K29" s="163"/>
    </row>
    <row r="30" spans="1:12" x14ac:dyDescent="0.2">
      <c r="A30" s="163"/>
      <c r="B30" s="168" t="s">
        <v>91</v>
      </c>
      <c r="C30" s="163"/>
      <c r="D30" s="169"/>
      <c r="E30" s="169"/>
      <c r="F30" s="163"/>
      <c r="G30" s="170"/>
      <c r="H30" s="158"/>
      <c r="I30" s="163"/>
      <c r="J30" s="163"/>
      <c r="K30" s="163"/>
    </row>
    <row r="31" spans="1:12" x14ac:dyDescent="0.2">
      <c r="A31" s="163"/>
      <c r="B31" s="168" t="s">
        <v>100</v>
      </c>
      <c r="C31" s="163"/>
      <c r="D31" s="169"/>
      <c r="E31" s="169"/>
      <c r="F31" s="163"/>
      <c r="G31" s="170"/>
      <c r="H31" s="158"/>
      <c r="I31" s="163"/>
      <c r="J31" s="163"/>
      <c r="K31" s="163"/>
    </row>
    <row r="32" spans="1:12" x14ac:dyDescent="0.2">
      <c r="A32" s="163"/>
      <c r="B32" s="163"/>
      <c r="C32" s="163"/>
      <c r="D32" s="163"/>
      <c r="E32" s="163"/>
      <c r="F32" s="163"/>
      <c r="G32" s="163"/>
      <c r="H32" s="163"/>
      <c r="I32" s="163"/>
      <c r="J32" s="163"/>
      <c r="K32" s="163"/>
    </row>
  </sheetData>
  <mergeCells count="3">
    <mergeCell ref="A1:K1"/>
    <mergeCell ref="A2:K2"/>
    <mergeCell ref="D4:E4"/>
  </mergeCells>
  <hyperlinks>
    <hyperlink ref="H12" r:id="rId1" xr:uid="{00000000-0004-0000-0200-000000000000}"/>
  </hyperlinks>
  <pageMargins left="0.78740157480314965" right="0.78740157480314965" top="0.98425196850393704" bottom="0.98425196850393704" header="0.51181102362204722" footer="0.51181102362204722"/>
  <pageSetup paperSize="9" orientation="portrait" horizontalDpi="360" verticalDpi="360" r:id="rId2"/>
  <headerFooter alignWithMargins="0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8"/>
  <sheetViews>
    <sheetView workbookViewId="0">
      <selection activeCell="C18" sqref="C18"/>
    </sheetView>
  </sheetViews>
  <sheetFormatPr baseColWidth="10" defaultRowHeight="14.25" x14ac:dyDescent="0.2"/>
  <cols>
    <col min="1" max="1" width="6.42578125" style="212" customWidth="1"/>
    <col min="2" max="2" width="18.85546875" style="208" customWidth="1"/>
    <col min="3" max="3" width="64.28515625" style="208" customWidth="1"/>
    <col min="4" max="4" width="42.140625" style="208" customWidth="1"/>
    <col min="5" max="5" width="44.140625" style="208" customWidth="1"/>
    <col min="6" max="16384" width="11.42578125" style="208"/>
  </cols>
  <sheetData>
    <row r="1" spans="1:5" ht="26.25" x14ac:dyDescent="0.4">
      <c r="A1" s="206" t="s">
        <v>203</v>
      </c>
      <c r="B1" s="207"/>
      <c r="C1" s="207"/>
      <c r="D1" s="207"/>
      <c r="E1" s="207"/>
    </row>
    <row r="2" spans="1:5" ht="42" customHeight="1" x14ac:dyDescent="0.25">
      <c r="A2" s="209" t="s">
        <v>204</v>
      </c>
      <c r="B2" s="210" t="s">
        <v>205</v>
      </c>
      <c r="C2" s="211" t="s">
        <v>208</v>
      </c>
      <c r="D2" s="211" t="s">
        <v>206</v>
      </c>
      <c r="E2" s="209" t="s">
        <v>209</v>
      </c>
    </row>
    <row r="3" spans="1:5" x14ac:dyDescent="0.2">
      <c r="D3" s="213"/>
      <c r="E3" s="213"/>
    </row>
    <row r="4" spans="1:5" x14ac:dyDescent="0.2">
      <c r="D4" s="213"/>
      <c r="E4" s="213"/>
    </row>
    <row r="5" spans="1:5" x14ac:dyDescent="0.2">
      <c r="D5" s="213"/>
      <c r="E5" s="213"/>
    </row>
    <row r="6" spans="1:5" x14ac:dyDescent="0.2">
      <c r="D6" s="213"/>
      <c r="E6" s="213"/>
    </row>
    <row r="7" spans="1:5" x14ac:dyDescent="0.2">
      <c r="D7" s="213"/>
      <c r="E7" s="213"/>
    </row>
    <row r="8" spans="1:5" x14ac:dyDescent="0.2">
      <c r="D8" s="213"/>
      <c r="E8" s="213"/>
    </row>
    <row r="9" spans="1:5" x14ac:dyDescent="0.2">
      <c r="D9" s="213"/>
      <c r="E9" s="213"/>
    </row>
    <row r="10" spans="1:5" x14ac:dyDescent="0.2">
      <c r="D10" s="213"/>
      <c r="E10" s="213"/>
    </row>
    <row r="11" spans="1:5" x14ac:dyDescent="0.2">
      <c r="D11" s="213"/>
      <c r="E11" s="213"/>
    </row>
    <row r="12" spans="1:5" x14ac:dyDescent="0.2">
      <c r="D12" s="213"/>
      <c r="E12" s="213"/>
    </row>
    <row r="13" spans="1:5" x14ac:dyDescent="0.2">
      <c r="D13" s="213"/>
      <c r="E13" s="213"/>
    </row>
    <row r="14" spans="1:5" x14ac:dyDescent="0.2">
      <c r="D14" s="213"/>
      <c r="E14" s="213"/>
    </row>
    <row r="15" spans="1:5" x14ac:dyDescent="0.2">
      <c r="D15" s="213"/>
      <c r="E15" s="213"/>
    </row>
    <row r="16" spans="1:5" x14ac:dyDescent="0.2">
      <c r="D16" s="213"/>
      <c r="E16" s="213"/>
    </row>
    <row r="17" spans="4:5" x14ac:dyDescent="0.2">
      <c r="D17" s="213"/>
      <c r="E17" s="213"/>
    </row>
    <row r="18" spans="4:5" x14ac:dyDescent="0.2">
      <c r="D18" s="213"/>
      <c r="E18" s="213"/>
    </row>
    <row r="19" spans="4:5" x14ac:dyDescent="0.2">
      <c r="D19" s="213"/>
      <c r="E19" s="213"/>
    </row>
    <row r="20" spans="4:5" x14ac:dyDescent="0.2">
      <c r="D20" s="213"/>
      <c r="E20" s="213"/>
    </row>
    <row r="21" spans="4:5" x14ac:dyDescent="0.2">
      <c r="D21" s="213"/>
      <c r="E21" s="213"/>
    </row>
    <row r="22" spans="4:5" x14ac:dyDescent="0.2">
      <c r="D22" s="213"/>
      <c r="E22" s="213"/>
    </row>
    <row r="23" spans="4:5" x14ac:dyDescent="0.2">
      <c r="D23" s="213"/>
      <c r="E23" s="213"/>
    </row>
    <row r="24" spans="4:5" x14ac:dyDescent="0.2">
      <c r="D24" s="213"/>
      <c r="E24" s="213"/>
    </row>
    <row r="25" spans="4:5" x14ac:dyDescent="0.2">
      <c r="D25" s="213"/>
      <c r="E25" s="213"/>
    </row>
    <row r="26" spans="4:5" x14ac:dyDescent="0.2">
      <c r="D26" s="213"/>
      <c r="E26" s="213"/>
    </row>
    <row r="27" spans="4:5" x14ac:dyDescent="0.2">
      <c r="D27" s="213"/>
      <c r="E27" s="213"/>
    </row>
    <row r="28" spans="4:5" x14ac:dyDescent="0.2">
      <c r="D28" s="213"/>
      <c r="E28" s="213"/>
    </row>
    <row r="29" spans="4:5" x14ac:dyDescent="0.2">
      <c r="D29" s="213"/>
      <c r="E29" s="213"/>
    </row>
    <row r="30" spans="4:5" x14ac:dyDescent="0.2">
      <c r="D30" s="213"/>
      <c r="E30" s="213"/>
    </row>
    <row r="31" spans="4:5" x14ac:dyDescent="0.2">
      <c r="D31" s="213"/>
      <c r="E31" s="213"/>
    </row>
    <row r="32" spans="4:5" x14ac:dyDescent="0.2">
      <c r="D32" s="213"/>
      <c r="E32" s="213"/>
    </row>
    <row r="33" spans="4:5" x14ac:dyDescent="0.2">
      <c r="D33" s="213"/>
      <c r="E33" s="213"/>
    </row>
    <row r="34" spans="4:5" x14ac:dyDescent="0.2">
      <c r="D34" s="213"/>
      <c r="E34" s="213"/>
    </row>
    <row r="35" spans="4:5" x14ac:dyDescent="0.2">
      <c r="D35" s="213"/>
      <c r="E35" s="213"/>
    </row>
    <row r="36" spans="4:5" x14ac:dyDescent="0.2">
      <c r="D36" s="213"/>
      <c r="E36" s="213"/>
    </row>
    <row r="37" spans="4:5" x14ac:dyDescent="0.2">
      <c r="D37" s="213"/>
      <c r="E37" s="213"/>
    </row>
    <row r="38" spans="4:5" x14ac:dyDescent="0.2">
      <c r="D38" s="213"/>
      <c r="E38" s="213"/>
    </row>
    <row r="39" spans="4:5" x14ac:dyDescent="0.2">
      <c r="D39" s="213"/>
      <c r="E39" s="213"/>
    </row>
    <row r="40" spans="4:5" x14ac:dyDescent="0.2">
      <c r="D40" s="213"/>
      <c r="E40" s="213"/>
    </row>
    <row r="41" spans="4:5" x14ac:dyDescent="0.2">
      <c r="D41" s="213"/>
      <c r="E41" s="213"/>
    </row>
    <row r="42" spans="4:5" x14ac:dyDescent="0.2">
      <c r="D42" s="213"/>
      <c r="E42" s="213"/>
    </row>
    <row r="43" spans="4:5" x14ac:dyDescent="0.2">
      <c r="D43" s="213"/>
      <c r="E43" s="213"/>
    </row>
    <row r="44" spans="4:5" x14ac:dyDescent="0.2">
      <c r="D44" s="213"/>
      <c r="E44" s="213"/>
    </row>
    <row r="45" spans="4:5" x14ac:dyDescent="0.2">
      <c r="D45" s="213"/>
      <c r="E45" s="213"/>
    </row>
    <row r="46" spans="4:5" x14ac:dyDescent="0.2">
      <c r="D46" s="213"/>
      <c r="E46" s="213"/>
    </row>
    <row r="47" spans="4:5" x14ac:dyDescent="0.2">
      <c r="D47" s="213"/>
      <c r="E47" s="213"/>
    </row>
    <row r="48" spans="4:5" x14ac:dyDescent="0.2">
      <c r="D48" s="213"/>
      <c r="E48" s="213"/>
    </row>
    <row r="49" spans="4:5" x14ac:dyDescent="0.2">
      <c r="D49" s="213"/>
      <c r="E49" s="213"/>
    </row>
    <row r="50" spans="4:5" x14ac:dyDescent="0.2">
      <c r="D50" s="213"/>
      <c r="E50" s="213"/>
    </row>
    <row r="51" spans="4:5" x14ac:dyDescent="0.2">
      <c r="D51" s="213"/>
      <c r="E51" s="213"/>
    </row>
    <row r="52" spans="4:5" x14ac:dyDescent="0.2">
      <c r="D52" s="213"/>
      <c r="E52" s="213"/>
    </row>
    <row r="53" spans="4:5" x14ac:dyDescent="0.2">
      <c r="D53" s="213"/>
      <c r="E53" s="213"/>
    </row>
    <row r="54" spans="4:5" x14ac:dyDescent="0.2">
      <c r="D54" s="213"/>
      <c r="E54" s="213"/>
    </row>
    <row r="55" spans="4:5" x14ac:dyDescent="0.2">
      <c r="D55" s="213"/>
      <c r="E55" s="213"/>
    </row>
    <row r="56" spans="4:5" x14ac:dyDescent="0.2">
      <c r="D56" s="213"/>
      <c r="E56" s="213"/>
    </row>
    <row r="57" spans="4:5" x14ac:dyDescent="0.2">
      <c r="D57" s="213"/>
      <c r="E57" s="213"/>
    </row>
    <row r="58" spans="4:5" x14ac:dyDescent="0.2">
      <c r="D58" s="213"/>
      <c r="E58" s="213"/>
    </row>
    <row r="59" spans="4:5" x14ac:dyDescent="0.2">
      <c r="D59" s="213"/>
      <c r="E59" s="213"/>
    </row>
    <row r="60" spans="4:5" x14ac:dyDescent="0.2">
      <c r="D60" s="213"/>
      <c r="E60" s="213"/>
    </row>
    <row r="61" spans="4:5" x14ac:dyDescent="0.2">
      <c r="D61" s="213"/>
      <c r="E61" s="213"/>
    </row>
    <row r="62" spans="4:5" x14ac:dyDescent="0.2">
      <c r="D62" s="213"/>
      <c r="E62" s="213"/>
    </row>
    <row r="63" spans="4:5" x14ac:dyDescent="0.2">
      <c r="D63" s="213"/>
      <c r="E63" s="213"/>
    </row>
    <row r="64" spans="4:5" x14ac:dyDescent="0.2">
      <c r="D64" s="213"/>
      <c r="E64" s="213"/>
    </row>
    <row r="65" spans="4:5" x14ac:dyDescent="0.2">
      <c r="D65" s="213"/>
      <c r="E65" s="213"/>
    </row>
    <row r="66" spans="4:5" x14ac:dyDescent="0.2">
      <c r="D66" s="213"/>
      <c r="E66" s="213"/>
    </row>
    <row r="67" spans="4:5" x14ac:dyDescent="0.2">
      <c r="D67" s="213"/>
      <c r="E67" s="213"/>
    </row>
    <row r="68" spans="4:5" x14ac:dyDescent="0.2">
      <c r="D68" s="213"/>
      <c r="E68" s="213"/>
    </row>
    <row r="69" spans="4:5" x14ac:dyDescent="0.2">
      <c r="D69" s="213"/>
      <c r="E69" s="213"/>
    </row>
    <row r="70" spans="4:5" x14ac:dyDescent="0.2">
      <c r="D70" s="213"/>
      <c r="E70" s="213"/>
    </row>
    <row r="71" spans="4:5" x14ac:dyDescent="0.2">
      <c r="D71" s="213"/>
      <c r="E71" s="213"/>
    </row>
    <row r="72" spans="4:5" x14ac:dyDescent="0.2">
      <c r="D72" s="213"/>
      <c r="E72" s="213"/>
    </row>
    <row r="73" spans="4:5" x14ac:dyDescent="0.2">
      <c r="D73" s="213"/>
      <c r="E73" s="213"/>
    </row>
    <row r="74" spans="4:5" x14ac:dyDescent="0.2">
      <c r="D74" s="213"/>
      <c r="E74" s="213"/>
    </row>
    <row r="75" spans="4:5" x14ac:dyDescent="0.2">
      <c r="D75" s="213"/>
      <c r="E75" s="213"/>
    </row>
    <row r="76" spans="4:5" x14ac:dyDescent="0.2">
      <c r="D76" s="213"/>
      <c r="E76" s="213"/>
    </row>
    <row r="77" spans="4:5" x14ac:dyDescent="0.2">
      <c r="D77" s="213"/>
      <c r="E77" s="213"/>
    </row>
    <row r="78" spans="4:5" x14ac:dyDescent="0.2">
      <c r="D78" s="213"/>
      <c r="E78" s="213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1"/>
  <dimension ref="A1:J44"/>
  <sheetViews>
    <sheetView zoomScale="110" zoomScaleNormal="110" workbookViewId="0">
      <pane ySplit="2" topLeftCell="A3" activePane="bottomLeft" state="frozen"/>
      <selection activeCell="D21" sqref="D21"/>
      <selection pane="bottomLeft" activeCell="E8" sqref="E8"/>
    </sheetView>
  </sheetViews>
  <sheetFormatPr baseColWidth="10" defaultRowHeight="12.75" x14ac:dyDescent="0.2"/>
  <cols>
    <col min="1" max="1" width="10.28515625" customWidth="1"/>
    <col min="2" max="2" width="35.5703125" customWidth="1"/>
    <col min="3" max="3" width="16.28515625" customWidth="1"/>
    <col min="4" max="4" width="6.5703125" customWidth="1"/>
    <col min="5" max="5" width="13.42578125" style="34" customWidth="1"/>
    <col min="6" max="6" width="17" style="34" customWidth="1"/>
    <col min="7" max="7" width="57.85546875" customWidth="1"/>
    <col min="10" max="10" width="7" customWidth="1"/>
  </cols>
  <sheetData>
    <row r="1" spans="1:10" ht="22.5" thickTop="1" thickBot="1" x14ac:dyDescent="0.4">
      <c r="A1" s="379" t="s">
        <v>115</v>
      </c>
      <c r="B1" s="379"/>
      <c r="C1" s="379"/>
      <c r="D1" s="379"/>
      <c r="E1" s="379"/>
      <c r="F1" s="379"/>
      <c r="G1" s="379"/>
    </row>
    <row r="2" spans="1:10" ht="16.5" thickTop="1" thickBot="1" x14ac:dyDescent="0.3">
      <c r="A2" s="94" t="s">
        <v>17</v>
      </c>
      <c r="B2" s="94" t="s">
        <v>137</v>
      </c>
      <c r="C2" s="94" t="s">
        <v>116</v>
      </c>
      <c r="D2" s="94" t="s">
        <v>136</v>
      </c>
      <c r="E2" s="95" t="s">
        <v>117</v>
      </c>
      <c r="F2" s="95" t="s">
        <v>139</v>
      </c>
      <c r="G2" s="94" t="s">
        <v>135</v>
      </c>
      <c r="J2" s="20" t="s">
        <v>404</v>
      </c>
    </row>
    <row r="3" spans="1:10" ht="13.5" thickTop="1" x14ac:dyDescent="0.2">
      <c r="A3" s="24"/>
      <c r="B3" s="96" t="s">
        <v>393</v>
      </c>
      <c r="C3" s="96" t="s">
        <v>394</v>
      </c>
      <c r="D3">
        <v>75</v>
      </c>
      <c r="E3" s="78"/>
      <c r="F3" s="98" t="s">
        <v>362</v>
      </c>
      <c r="G3" s="96" t="s">
        <v>392</v>
      </c>
      <c r="J3" s="20"/>
    </row>
    <row r="4" spans="1:10" x14ac:dyDescent="0.2">
      <c r="A4" s="24"/>
      <c r="B4" s="96" t="s">
        <v>384</v>
      </c>
      <c r="C4" s="96" t="s">
        <v>385</v>
      </c>
      <c r="D4">
        <v>8</v>
      </c>
      <c r="E4" s="78"/>
      <c r="F4" s="98" t="s">
        <v>362</v>
      </c>
      <c r="G4" s="96" t="s">
        <v>386</v>
      </c>
      <c r="I4" t="s">
        <v>394</v>
      </c>
      <c r="J4" s="20">
        <v>75</v>
      </c>
    </row>
    <row r="5" spans="1:10" x14ac:dyDescent="0.2">
      <c r="A5" s="24"/>
      <c r="B5" s="96" t="s">
        <v>384</v>
      </c>
      <c r="C5" s="96" t="s">
        <v>385</v>
      </c>
      <c r="D5">
        <v>8</v>
      </c>
      <c r="E5" s="78"/>
      <c r="F5" s="98" t="s">
        <v>362</v>
      </c>
      <c r="G5" s="96" t="s">
        <v>387</v>
      </c>
      <c r="I5" t="s">
        <v>385</v>
      </c>
      <c r="J5" s="20">
        <v>8</v>
      </c>
    </row>
    <row r="6" spans="1:10" x14ac:dyDescent="0.2">
      <c r="A6" s="24"/>
      <c r="B6" s="96" t="s">
        <v>390</v>
      </c>
      <c r="C6" s="96" t="s">
        <v>391</v>
      </c>
      <c r="D6">
        <v>70</v>
      </c>
      <c r="E6" s="78">
        <v>4.5</v>
      </c>
      <c r="F6" s="98" t="s">
        <v>363</v>
      </c>
      <c r="G6" s="96" t="s">
        <v>392</v>
      </c>
      <c r="I6" t="s">
        <v>391</v>
      </c>
      <c r="J6" s="20">
        <v>70</v>
      </c>
    </row>
    <row r="7" spans="1:10" x14ac:dyDescent="0.2">
      <c r="A7" s="24"/>
      <c r="B7" s="96" t="s">
        <v>384</v>
      </c>
      <c r="C7" s="96" t="s">
        <v>385</v>
      </c>
      <c r="D7">
        <v>8</v>
      </c>
      <c r="E7" s="78"/>
      <c r="F7" s="98" t="s">
        <v>362</v>
      </c>
      <c r="G7" s="96" t="s">
        <v>395</v>
      </c>
      <c r="I7" t="s">
        <v>397</v>
      </c>
      <c r="J7" s="20">
        <v>20</v>
      </c>
    </row>
    <row r="8" spans="1:10" x14ac:dyDescent="0.2">
      <c r="A8" s="24"/>
      <c r="B8" s="96" t="s">
        <v>396</v>
      </c>
      <c r="C8" s="96" t="s">
        <v>397</v>
      </c>
      <c r="D8">
        <v>20</v>
      </c>
      <c r="E8" s="78"/>
      <c r="F8" s="98" t="s">
        <v>362</v>
      </c>
      <c r="G8" s="96" t="s">
        <v>398</v>
      </c>
    </row>
    <row r="9" spans="1:10" x14ac:dyDescent="0.2">
      <c r="A9" s="24"/>
      <c r="B9" s="96" t="s">
        <v>384</v>
      </c>
      <c r="C9" s="96" t="s">
        <v>385</v>
      </c>
      <c r="D9">
        <v>8</v>
      </c>
      <c r="E9" s="78"/>
      <c r="F9" s="98" t="s">
        <v>362</v>
      </c>
      <c r="G9" s="96" t="s">
        <v>399</v>
      </c>
    </row>
    <row r="10" spans="1:10" x14ac:dyDescent="0.2">
      <c r="A10" s="24"/>
      <c r="B10" s="96" t="s">
        <v>384</v>
      </c>
      <c r="C10" s="96" t="s">
        <v>385</v>
      </c>
      <c r="D10">
        <v>8</v>
      </c>
      <c r="E10" s="78"/>
      <c r="F10" s="98" t="s">
        <v>362</v>
      </c>
      <c r="G10" s="96" t="s">
        <v>400</v>
      </c>
    </row>
    <row r="11" spans="1:10" x14ac:dyDescent="0.2">
      <c r="A11" s="24"/>
      <c r="B11" s="96" t="s">
        <v>384</v>
      </c>
      <c r="C11" s="96" t="s">
        <v>385</v>
      </c>
      <c r="D11">
        <v>8</v>
      </c>
      <c r="E11" s="78"/>
      <c r="F11" s="98" t="s">
        <v>362</v>
      </c>
      <c r="G11" s="96" t="s">
        <v>401</v>
      </c>
    </row>
    <row r="12" spans="1:10" x14ac:dyDescent="0.2">
      <c r="A12" s="24"/>
      <c r="B12" s="96" t="s">
        <v>384</v>
      </c>
      <c r="C12" s="96" t="s">
        <v>385</v>
      </c>
      <c r="D12">
        <v>8</v>
      </c>
      <c r="E12" s="78"/>
      <c r="F12" s="98" t="s">
        <v>362</v>
      </c>
      <c r="G12" s="96" t="s">
        <v>402</v>
      </c>
    </row>
    <row r="13" spans="1:10" x14ac:dyDescent="0.2">
      <c r="A13" s="24"/>
      <c r="B13" s="96"/>
      <c r="C13" s="96"/>
      <c r="E13" s="78"/>
      <c r="F13" s="98"/>
      <c r="G13" s="96"/>
    </row>
    <row r="14" spans="1:10" x14ac:dyDescent="0.2">
      <c r="A14" s="24"/>
      <c r="B14" s="96"/>
      <c r="C14" s="96"/>
      <c r="E14" s="78"/>
      <c r="F14" s="98"/>
      <c r="G14" s="96"/>
    </row>
    <row r="15" spans="1:10" x14ac:dyDescent="0.2">
      <c r="A15" s="24"/>
      <c r="B15" s="96"/>
      <c r="C15" s="96"/>
      <c r="E15" s="78"/>
      <c r="F15" s="98"/>
      <c r="G15" s="96"/>
    </row>
    <row r="16" spans="1:10" x14ac:dyDescent="0.2">
      <c r="A16" s="24"/>
      <c r="B16" s="96"/>
      <c r="C16" s="96"/>
      <c r="E16" s="78"/>
      <c r="F16" s="98"/>
      <c r="G16" s="96" t="s">
        <v>403</v>
      </c>
    </row>
    <row r="17" spans="1:7" x14ac:dyDescent="0.2">
      <c r="A17" s="24"/>
      <c r="B17" s="96"/>
      <c r="C17" s="96"/>
      <c r="E17" s="78"/>
      <c r="F17" s="98"/>
      <c r="G17" s="96"/>
    </row>
    <row r="18" spans="1:7" x14ac:dyDescent="0.2">
      <c r="A18" s="24"/>
      <c r="B18" s="96"/>
      <c r="C18" s="96"/>
      <c r="E18" s="78"/>
      <c r="F18" s="98"/>
      <c r="G18" s="96"/>
    </row>
    <row r="19" spans="1:7" x14ac:dyDescent="0.2">
      <c r="A19" s="24"/>
      <c r="B19" s="96"/>
      <c r="C19" s="96"/>
      <c r="E19" s="78"/>
      <c r="F19" s="98"/>
      <c r="G19" s="96"/>
    </row>
    <row r="20" spans="1:7" x14ac:dyDescent="0.2">
      <c r="A20" s="24"/>
      <c r="B20" s="96"/>
      <c r="C20" s="96"/>
      <c r="E20" s="78"/>
      <c r="F20" s="98"/>
      <c r="G20" s="96"/>
    </row>
    <row r="21" spans="1:7" x14ac:dyDescent="0.2">
      <c r="A21" s="24"/>
      <c r="B21" s="96"/>
      <c r="C21" s="96"/>
      <c r="E21" s="78"/>
      <c r="F21" s="98"/>
      <c r="G21" s="96"/>
    </row>
    <row r="22" spans="1:7" x14ac:dyDescent="0.2">
      <c r="A22" s="24"/>
      <c r="B22" s="96"/>
      <c r="C22" s="96"/>
      <c r="E22" s="78"/>
      <c r="F22" s="98"/>
      <c r="G22" s="96"/>
    </row>
    <row r="23" spans="1:7" x14ac:dyDescent="0.2">
      <c r="A23" s="24"/>
      <c r="B23" s="96"/>
      <c r="C23" s="96"/>
      <c r="E23" s="78"/>
      <c r="F23" s="98"/>
      <c r="G23" s="96"/>
    </row>
    <row r="24" spans="1:7" x14ac:dyDescent="0.2">
      <c r="A24" s="24"/>
      <c r="B24" s="96"/>
      <c r="C24" s="96"/>
      <c r="E24" s="78"/>
      <c r="F24" s="98"/>
      <c r="G24" s="96"/>
    </row>
    <row r="25" spans="1:7" x14ac:dyDescent="0.2">
      <c r="A25" s="24"/>
      <c r="B25" s="96"/>
      <c r="C25" s="96"/>
      <c r="E25" s="78"/>
      <c r="F25" s="98"/>
      <c r="G25" s="96"/>
    </row>
    <row r="26" spans="1:7" x14ac:dyDescent="0.2">
      <c r="A26" s="24"/>
      <c r="B26" s="96"/>
      <c r="C26" s="96"/>
      <c r="E26" s="78"/>
      <c r="F26" s="78"/>
      <c r="G26" s="96"/>
    </row>
    <row r="27" spans="1:7" x14ac:dyDescent="0.2">
      <c r="A27" s="24"/>
      <c r="B27" s="96"/>
      <c r="C27" s="96"/>
      <c r="E27" s="78"/>
      <c r="F27" s="98"/>
      <c r="G27" s="96"/>
    </row>
    <row r="28" spans="1:7" x14ac:dyDescent="0.2">
      <c r="A28" s="24"/>
      <c r="B28" s="96"/>
      <c r="C28" s="96"/>
      <c r="E28" s="78"/>
      <c r="F28" s="98"/>
      <c r="G28" s="96"/>
    </row>
    <row r="29" spans="1:7" x14ac:dyDescent="0.2">
      <c r="A29" s="24"/>
      <c r="B29" s="96"/>
      <c r="C29" s="96"/>
      <c r="E29" s="78"/>
      <c r="F29" s="78"/>
    </row>
    <row r="30" spans="1:7" x14ac:dyDescent="0.2">
      <c r="A30" s="24"/>
      <c r="B30" s="96"/>
      <c r="C30" s="96"/>
      <c r="E30" s="78"/>
      <c r="F30" s="78"/>
    </row>
    <row r="31" spans="1:7" x14ac:dyDescent="0.2">
      <c r="A31" s="24"/>
      <c r="B31" s="96"/>
      <c r="C31" s="96"/>
      <c r="E31" s="78"/>
      <c r="F31" s="78"/>
    </row>
    <row r="32" spans="1:7" x14ac:dyDescent="0.2">
      <c r="A32" s="24"/>
      <c r="B32" s="96"/>
      <c r="C32" s="96"/>
      <c r="E32" s="78"/>
      <c r="F32" s="78"/>
    </row>
    <row r="33" spans="1:6" x14ac:dyDescent="0.2">
      <c r="A33" s="24"/>
      <c r="B33" s="96"/>
      <c r="C33" s="96"/>
      <c r="E33" s="78"/>
      <c r="F33" s="78"/>
    </row>
    <row r="34" spans="1:6" x14ac:dyDescent="0.2">
      <c r="A34" s="24"/>
      <c r="B34" s="96"/>
      <c r="C34" s="96"/>
      <c r="E34" s="78"/>
      <c r="F34" s="78"/>
    </row>
    <row r="35" spans="1:6" x14ac:dyDescent="0.2">
      <c r="A35" s="24"/>
      <c r="B35" s="96"/>
      <c r="C35" s="96"/>
      <c r="E35" s="78"/>
      <c r="F35" s="78"/>
    </row>
    <row r="36" spans="1:6" x14ac:dyDescent="0.2">
      <c r="A36" s="24"/>
      <c r="B36" s="96"/>
      <c r="C36" s="96"/>
      <c r="E36" s="78"/>
      <c r="F36" s="78"/>
    </row>
    <row r="37" spans="1:6" x14ac:dyDescent="0.2">
      <c r="A37" s="24"/>
      <c r="B37" s="96"/>
      <c r="C37" s="96"/>
      <c r="E37" s="78"/>
      <c r="F37" s="78"/>
    </row>
    <row r="38" spans="1:6" x14ac:dyDescent="0.2">
      <c r="A38" s="24"/>
      <c r="B38" s="96"/>
      <c r="C38" s="96"/>
      <c r="E38" s="78"/>
      <c r="F38" s="78"/>
    </row>
    <row r="39" spans="1:6" x14ac:dyDescent="0.2">
      <c r="A39" s="24"/>
      <c r="B39" s="96"/>
      <c r="C39" s="96"/>
      <c r="E39" s="78"/>
      <c r="F39" s="78"/>
    </row>
    <row r="40" spans="1:6" x14ac:dyDescent="0.2">
      <c r="A40" s="24"/>
      <c r="B40" s="96"/>
      <c r="C40" s="96"/>
      <c r="E40" s="78"/>
      <c r="F40" s="78"/>
    </row>
    <row r="41" spans="1:6" x14ac:dyDescent="0.2">
      <c r="A41" s="24"/>
      <c r="B41" s="96"/>
      <c r="C41" s="96"/>
      <c r="E41" s="78"/>
      <c r="F41" s="78"/>
    </row>
    <row r="42" spans="1:6" x14ac:dyDescent="0.2">
      <c r="A42" s="24"/>
      <c r="B42" s="30"/>
      <c r="E42" s="78"/>
      <c r="F42" s="78"/>
    </row>
    <row r="43" spans="1:6" ht="13.5" x14ac:dyDescent="0.25">
      <c r="A43" s="79" t="s">
        <v>118</v>
      </c>
      <c r="C43" s="64" t="s">
        <v>22</v>
      </c>
      <c r="D43" s="81">
        <f>SUM(D3:D42)</f>
        <v>221</v>
      </c>
      <c r="E43" s="82">
        <f>SUM(E3:E42)</f>
        <v>4.5</v>
      </c>
      <c r="F43" s="86"/>
    </row>
    <row r="44" spans="1:6" x14ac:dyDescent="0.2">
      <c r="A44" s="80">
        <f>COUNTA(B3:B42)</f>
        <v>10</v>
      </c>
    </row>
  </sheetData>
  <autoFilter ref="B2:C28" xr:uid="{00000000-0009-0000-0000-000004000000}"/>
  <sortState xmlns:xlrd2="http://schemas.microsoft.com/office/spreadsheetml/2017/richdata2" ref="A3:G6">
    <sortCondition ref="A6"/>
  </sortState>
  <customSheetViews>
    <customSheetView guid="{A33F8889-3639-4133-9F61-32089B91F717}" showAutoFilter="1" showRuler="0">
      <pane ySplit="2" topLeftCell="A3" activePane="bottomLeft" state="frozen"/>
      <selection pane="bottomLeft" activeCell="F12" sqref="F12"/>
      <pageMargins left="0.59055118110236227" right="0.19685039370078741" top="0.98425196850393704" bottom="0.98425196850393704" header="0.51181102362204722" footer="0.51181102362204722"/>
      <pageSetup paperSize="9" orientation="portrait" horizontalDpi="4294967293" verticalDpi="0" r:id="rId1"/>
      <headerFooter alignWithMargins="0"/>
      <autoFilter ref="B1:G1" xr:uid="{B26621AA-6531-47DF-82EC-0E9E31C2498C}"/>
    </customSheetView>
  </customSheetViews>
  <mergeCells count="1">
    <mergeCell ref="A1:G1"/>
  </mergeCells>
  <phoneticPr fontId="12" type="noConversion"/>
  <pageMargins left="0.59055118110236227" right="0.19685039370078741" top="0.98425196850393704" bottom="0.98425196850393704" header="0.51181102362204722" footer="0.51181102362204722"/>
  <pageSetup paperSize="9" orientation="portrait" horizontalDpi="4294967293" verticalDpi="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4">
    <tabColor rgb="FFFFFF00"/>
    <outlinePr applyStyles="1"/>
    <pageSetUpPr fitToPage="1"/>
  </sheetPr>
  <dimension ref="A1:AB110"/>
  <sheetViews>
    <sheetView showGridLines="0" showOutlineSymbols="0" zoomScale="110" zoomScaleNormal="110" workbookViewId="0">
      <pane ySplit="8" topLeftCell="A34" activePane="bottomLeft" state="frozen"/>
      <selection activeCell="D21" sqref="D21"/>
      <selection pane="bottomLeft" activeCell="E36" sqref="E36:E41"/>
    </sheetView>
  </sheetViews>
  <sheetFormatPr baseColWidth="10" defaultRowHeight="12.75" outlineLevelCol="3" x14ac:dyDescent="0.2"/>
  <cols>
    <col min="1" max="1" width="4" style="8" customWidth="1" outlineLevel="1"/>
    <col min="2" max="2" width="7.5703125" style="8" customWidth="1" outlineLevel="1"/>
    <col min="3" max="3" width="9.7109375" style="8" customWidth="1" outlineLevel="1"/>
    <col min="4" max="4" width="42.140625" style="8" customWidth="1" outlineLevel="1"/>
    <col min="5" max="5" width="9.85546875" style="8" customWidth="1"/>
    <col min="6" max="6" width="3.7109375" style="11" customWidth="1"/>
    <col min="7" max="7" width="11" style="366" customWidth="1"/>
    <col min="8" max="8" width="9.7109375" style="8" customWidth="1"/>
    <col min="9" max="9" width="4.85546875" style="8" customWidth="1"/>
    <col min="10" max="10" width="9.5703125" style="8" customWidth="1"/>
    <col min="11" max="11" width="9.42578125" style="8" customWidth="1"/>
    <col min="12" max="12" width="10" style="66" customWidth="1"/>
    <col min="13" max="13" width="9.7109375" style="8" customWidth="1"/>
    <col min="14" max="14" width="5" style="8" customWidth="1"/>
    <col min="15" max="15" width="8.7109375" style="8" customWidth="1"/>
    <col min="16" max="16" width="10" style="8" customWidth="1"/>
    <col min="17" max="17" width="10" style="66" customWidth="1"/>
    <col min="18" max="18" width="15.42578125" style="125" customWidth="1" outlineLevel="1"/>
    <col min="19" max="19" width="10.28515625" style="8" hidden="1" customWidth="1" outlineLevel="3"/>
    <col min="20" max="20" width="12.85546875" style="8" hidden="1" customWidth="1" outlineLevel="3"/>
    <col min="21" max="21" width="40.5703125" style="125" customWidth="1" outlineLevel="1"/>
    <col min="22" max="22" width="11.42578125" style="115" customWidth="1"/>
    <col min="23" max="28" width="11.42578125" style="8" customWidth="1"/>
    <col min="29" max="16384" width="11.42578125" style="8"/>
  </cols>
  <sheetData>
    <row r="1" spans="1:22" ht="23.25" x14ac:dyDescent="0.35">
      <c r="A1" s="38" t="s">
        <v>85</v>
      </c>
      <c r="B1" s="39"/>
      <c r="C1" s="40"/>
      <c r="D1" s="40"/>
      <c r="E1" s="41"/>
      <c r="F1" s="242"/>
      <c r="G1" s="357"/>
      <c r="H1" s="36"/>
      <c r="I1" s="36"/>
      <c r="J1" s="36"/>
      <c r="K1" s="36"/>
      <c r="L1" s="118"/>
      <c r="M1" s="132"/>
      <c r="N1" s="132"/>
      <c r="O1" s="132"/>
      <c r="P1" s="132"/>
      <c r="Q1" s="132"/>
      <c r="R1" s="124"/>
      <c r="S1" s="132"/>
      <c r="T1" s="132"/>
      <c r="U1" s="124"/>
      <c r="V1" s="177"/>
    </row>
    <row r="2" spans="1:22" ht="15.75" customHeight="1" thickBot="1" x14ac:dyDescent="0.3">
      <c r="A2" s="384" t="str">
        <f>'A '!J5</f>
        <v>xxxx</v>
      </c>
      <c r="B2" s="384"/>
      <c r="C2" s="214">
        <f>SUMIF($H$9:$H$98,"",$E$9:$E$98)</f>
        <v>0</v>
      </c>
      <c r="D2" s="286" t="s">
        <v>148</v>
      </c>
      <c r="E2" s="287" t="s">
        <v>201</v>
      </c>
      <c r="F2" s="243"/>
      <c r="G2" s="358"/>
      <c r="H2" s="36"/>
      <c r="I2" s="36"/>
      <c r="J2" s="254" t="s">
        <v>201</v>
      </c>
      <c r="K2" s="36"/>
      <c r="L2" s="118"/>
      <c r="M2" s="183"/>
      <c r="N2" s="183"/>
      <c r="O2" s="254" t="s">
        <v>201</v>
      </c>
      <c r="P2" s="183"/>
      <c r="Q2" s="183"/>
      <c r="R2" s="124"/>
      <c r="S2" s="183"/>
      <c r="T2" s="254" t="s">
        <v>201</v>
      </c>
      <c r="U2" s="124"/>
    </row>
    <row r="3" spans="1:22" ht="15.75" customHeight="1" x14ac:dyDescent="0.25">
      <c r="A3" s="182"/>
      <c r="B3" s="182"/>
      <c r="C3" s="41"/>
      <c r="D3" s="41"/>
      <c r="E3" s="369">
        <f>SUBTOTAL(9,E9:E98)</f>
        <v>0</v>
      </c>
      <c r="F3" s="289"/>
      <c r="G3" s="359"/>
      <c r="H3" s="289"/>
      <c r="I3" s="36"/>
      <c r="J3" s="370">
        <f>SUBTOTAL(9,J9:J98)</f>
        <v>0</v>
      </c>
      <c r="K3" s="370">
        <f>SUBTOTAL(9,K9:K98)</f>
        <v>0</v>
      </c>
      <c r="L3" s="118"/>
      <c r="M3" s="290"/>
      <c r="N3" s="290"/>
      <c r="O3" s="370">
        <f>SUBTOTAL(9,O9:O98)</f>
        <v>0</v>
      </c>
      <c r="P3" s="370">
        <f>SUBTOTAL(9,P9:P98)</f>
        <v>0</v>
      </c>
      <c r="Q3" s="290"/>
      <c r="R3" s="291"/>
      <c r="S3" s="290"/>
      <c r="T3" s="288">
        <f>SUBTOTAL(9,T9:T98)</f>
        <v>0</v>
      </c>
      <c r="U3" s="124"/>
    </row>
    <row r="4" spans="1:22" ht="22.5" customHeight="1" x14ac:dyDescent="0.25">
      <c r="A4" s="188" t="s">
        <v>1</v>
      </c>
      <c r="B4" s="251" t="s">
        <v>2</v>
      </c>
      <c r="C4" s="186"/>
      <c r="D4" s="250"/>
      <c r="E4" s="237"/>
      <c r="F4" s="395" t="s">
        <v>359</v>
      </c>
      <c r="G4" s="395"/>
      <c r="H4" s="351" t="s">
        <v>3</v>
      </c>
      <c r="I4" s="352"/>
      <c r="J4" s="352"/>
      <c r="K4" s="352"/>
      <c r="L4" s="351"/>
      <c r="M4" s="352"/>
      <c r="N4" s="352"/>
      <c r="O4" s="352"/>
      <c r="P4" s="352"/>
      <c r="Q4" s="352"/>
      <c r="R4" s="195" t="s">
        <v>140</v>
      </c>
      <c r="S4" s="385" t="s">
        <v>121</v>
      </c>
      <c r="T4" s="386"/>
      <c r="U4" s="260"/>
    </row>
    <row r="5" spans="1:22" ht="15" x14ac:dyDescent="0.25">
      <c r="A5" s="131" t="s">
        <v>4</v>
      </c>
      <c r="B5" s="188" t="s">
        <v>5</v>
      </c>
      <c r="C5" s="190" t="s">
        <v>6</v>
      </c>
      <c r="D5" s="188" t="s">
        <v>7</v>
      </c>
      <c r="E5" s="238" t="s">
        <v>79</v>
      </c>
      <c r="F5" s="396" t="s">
        <v>360</v>
      </c>
      <c r="G5" s="397" t="s">
        <v>389</v>
      </c>
      <c r="H5" s="389" t="s">
        <v>0</v>
      </c>
      <c r="I5" s="390"/>
      <c r="J5" s="390"/>
      <c r="K5" s="390"/>
      <c r="L5" s="391"/>
      <c r="M5" s="392" t="s">
        <v>227</v>
      </c>
      <c r="N5" s="393"/>
      <c r="O5" s="393"/>
      <c r="P5" s="393"/>
      <c r="Q5" s="394"/>
      <c r="R5" s="196" t="s">
        <v>141</v>
      </c>
      <c r="S5" s="387" t="s">
        <v>232</v>
      </c>
      <c r="T5" s="388"/>
      <c r="U5" s="261"/>
    </row>
    <row r="6" spans="1:22" ht="15" x14ac:dyDescent="0.25">
      <c r="A6" s="131" t="s">
        <v>10</v>
      </c>
      <c r="B6" s="131" t="s">
        <v>11</v>
      </c>
      <c r="C6" s="184" t="s">
        <v>12</v>
      </c>
      <c r="D6" s="131" t="s">
        <v>13</v>
      </c>
      <c r="E6" s="239" t="s">
        <v>8</v>
      </c>
      <c r="F6" s="396"/>
      <c r="G6" s="398"/>
      <c r="H6" s="198" t="s">
        <v>9</v>
      </c>
      <c r="I6" s="198"/>
      <c r="J6" s="199"/>
      <c r="K6" s="199" t="s">
        <v>8</v>
      </c>
      <c r="L6" s="199" t="s">
        <v>161</v>
      </c>
      <c r="M6" s="264" t="s">
        <v>9</v>
      </c>
      <c r="N6" s="202"/>
      <c r="O6" s="203"/>
      <c r="P6" s="265" t="s">
        <v>8</v>
      </c>
      <c r="Q6" s="264" t="s">
        <v>163</v>
      </c>
      <c r="R6" s="184" t="s">
        <v>142</v>
      </c>
      <c r="S6" s="268"/>
      <c r="T6" s="269"/>
      <c r="U6" s="262" t="s">
        <v>223</v>
      </c>
    </row>
    <row r="7" spans="1:22" ht="15" x14ac:dyDescent="0.25">
      <c r="A7" s="131" t="s">
        <v>14</v>
      </c>
      <c r="B7" s="192"/>
      <c r="C7" s="184" t="s">
        <v>15</v>
      </c>
      <c r="D7" s="131"/>
      <c r="E7" s="239"/>
      <c r="F7" s="396"/>
      <c r="G7" s="398"/>
      <c r="H7" s="198"/>
      <c r="I7" s="198" t="s">
        <v>16</v>
      </c>
      <c r="J7" s="199"/>
      <c r="K7" s="226" t="s">
        <v>211</v>
      </c>
      <c r="L7" s="199" t="s">
        <v>162</v>
      </c>
      <c r="M7" s="203"/>
      <c r="N7" s="202" t="s">
        <v>16</v>
      </c>
      <c r="O7" s="203"/>
      <c r="P7" s="266" t="s">
        <v>211</v>
      </c>
      <c r="Q7" s="264" t="s">
        <v>162</v>
      </c>
      <c r="R7" s="184" t="s">
        <v>143</v>
      </c>
      <c r="S7" s="270" t="s">
        <v>9</v>
      </c>
      <c r="T7" s="271" t="s">
        <v>8</v>
      </c>
      <c r="U7" s="131"/>
    </row>
    <row r="8" spans="1:22" ht="15" x14ac:dyDescent="0.25">
      <c r="A8" s="189"/>
      <c r="B8" s="193"/>
      <c r="C8" s="191" t="s">
        <v>17</v>
      </c>
      <c r="D8" s="189"/>
      <c r="E8" s="240" t="s">
        <v>83</v>
      </c>
      <c r="F8" s="241"/>
      <c r="G8" s="399"/>
      <c r="H8" s="200" t="s">
        <v>17</v>
      </c>
      <c r="I8" s="200" t="s">
        <v>18</v>
      </c>
      <c r="J8" s="201" t="s">
        <v>83</v>
      </c>
      <c r="K8" s="201" t="s">
        <v>83</v>
      </c>
      <c r="L8" s="201"/>
      <c r="M8" s="205" t="s">
        <v>17</v>
      </c>
      <c r="N8" s="204" t="s">
        <v>18</v>
      </c>
      <c r="O8" s="205" t="s">
        <v>83</v>
      </c>
      <c r="P8" s="205" t="s">
        <v>83</v>
      </c>
      <c r="Q8" s="267"/>
      <c r="R8" s="197" t="s">
        <v>388</v>
      </c>
      <c r="S8" s="272"/>
      <c r="T8" s="273" t="s">
        <v>83</v>
      </c>
      <c r="U8" s="263"/>
    </row>
    <row r="9" spans="1:22" ht="12.75" customHeight="1" x14ac:dyDescent="0.2">
      <c r="A9" s="185">
        <v>1</v>
      </c>
      <c r="B9" s="187"/>
      <c r="C9" s="55"/>
      <c r="D9" s="187"/>
      <c r="E9" s="322"/>
      <c r="F9" s="323"/>
      <c r="G9" s="360"/>
      <c r="H9" s="55"/>
      <c r="I9" s="176">
        <f>IF(E9&gt;0,VLOOKUP(B9,'A '!$B$5:$E$12,3,0))/100</f>
        <v>0</v>
      </c>
      <c r="J9" s="116">
        <f>IF(ISNUMBER(E9),E9*I9,0)</f>
        <v>0</v>
      </c>
      <c r="K9" s="328"/>
      <c r="L9" s="329"/>
      <c r="M9" s="55"/>
      <c r="N9" s="176" t="str">
        <f>IF(ISBLANK(E9),"",VLOOKUP(B9,'A '!$B$5:$E$12,4,0)/100)</f>
        <v/>
      </c>
      <c r="O9" s="194">
        <f>IF(ISNUMBER(E9),E9*N9,0)</f>
        <v>0</v>
      </c>
      <c r="P9" s="334"/>
      <c r="Q9" s="329"/>
      <c r="R9" s="336"/>
      <c r="S9" s="337"/>
      <c r="T9" s="338"/>
      <c r="U9" s="371"/>
    </row>
    <row r="10" spans="1:22" x14ac:dyDescent="0.2">
      <c r="A10" s="18">
        <v>2</v>
      </c>
      <c r="B10" s="187"/>
      <c r="C10" s="55"/>
      <c r="D10" s="187"/>
      <c r="E10" s="324"/>
      <c r="F10" s="323"/>
      <c r="G10" s="360"/>
      <c r="H10" s="55"/>
      <c r="I10" s="176">
        <f>IF(E10&gt;0,VLOOKUP(B10,'A '!$B$5:$E$12,3,0))/100</f>
        <v>0</v>
      </c>
      <c r="J10" s="116">
        <f t="shared" ref="J10:J40" si="0">IF(ISNUMBER(E10),E10*I10,0)</f>
        <v>0</v>
      </c>
      <c r="K10" s="330"/>
      <c r="L10" s="329"/>
      <c r="M10" s="55"/>
      <c r="N10" s="176" t="str">
        <f>IF(ISBLANK(E10),"",VLOOKUP(B10,'A '!$B$5:$E$12,4,0)/100)</f>
        <v/>
      </c>
      <c r="O10" s="117">
        <f t="shared" ref="O10:O40" si="1">IF(ISNUMBER(E10),E10*N10,0)</f>
        <v>0</v>
      </c>
      <c r="P10" s="333"/>
      <c r="Q10" s="329"/>
      <c r="R10" s="336"/>
      <c r="S10" s="339"/>
      <c r="T10" s="340"/>
      <c r="U10" s="367"/>
    </row>
    <row r="11" spans="1:22" x14ac:dyDescent="0.2">
      <c r="A11" s="18">
        <v>3</v>
      </c>
      <c r="B11" s="187"/>
      <c r="C11" s="127"/>
      <c r="D11" s="187"/>
      <c r="E11" s="324"/>
      <c r="F11" s="323"/>
      <c r="G11" s="360"/>
      <c r="H11" s="55"/>
      <c r="I11" s="176">
        <f>IF(E11&gt;0,VLOOKUP(B11,'A '!$B$5:$E$12,3,0))/100</f>
        <v>0</v>
      </c>
      <c r="J11" s="116">
        <f t="shared" si="0"/>
        <v>0</v>
      </c>
      <c r="K11" s="330"/>
      <c r="L11" s="329"/>
      <c r="M11" s="55"/>
      <c r="N11" s="176" t="str">
        <f>IF(ISBLANK(E11),"",VLOOKUP(B11,'A '!$B$5:$E$12,4,0)/100)</f>
        <v/>
      </c>
      <c r="O11" s="117">
        <f t="shared" si="1"/>
        <v>0</v>
      </c>
      <c r="P11" s="333"/>
      <c r="Q11" s="329"/>
      <c r="R11" s="341"/>
      <c r="S11" s="339"/>
      <c r="T11" s="340"/>
      <c r="U11" s="368"/>
    </row>
    <row r="12" spans="1:22" x14ac:dyDescent="0.2">
      <c r="A12" s="18">
        <v>4</v>
      </c>
      <c r="B12" s="187"/>
      <c r="C12" s="19"/>
      <c r="D12" s="128"/>
      <c r="E12" s="325"/>
      <c r="F12" s="323"/>
      <c r="G12" s="360"/>
      <c r="H12" s="55"/>
      <c r="I12" s="176">
        <f>IF(E12&gt;0,VLOOKUP(B12,'A '!$B$5:$E$12,3,0))/100</f>
        <v>0</v>
      </c>
      <c r="J12" s="116">
        <f t="shared" si="0"/>
        <v>0</v>
      </c>
      <c r="K12" s="330"/>
      <c r="L12" s="329"/>
      <c r="M12" s="55"/>
      <c r="N12" s="176" t="str">
        <f>IF(ISBLANK(E12),"",VLOOKUP(B12,'A '!$B$5:$E$12,4,0)/100)</f>
        <v/>
      </c>
      <c r="O12" s="117">
        <f t="shared" si="1"/>
        <v>0</v>
      </c>
      <c r="P12" s="333"/>
      <c r="Q12" s="329"/>
      <c r="R12" s="336"/>
      <c r="S12" s="339"/>
      <c r="T12" s="340"/>
      <c r="U12" s="367"/>
    </row>
    <row r="13" spans="1:22" x14ac:dyDescent="0.2">
      <c r="A13" s="18">
        <v>5</v>
      </c>
      <c r="B13" s="187"/>
      <c r="C13" s="19"/>
      <c r="D13" s="128"/>
      <c r="E13" s="324"/>
      <c r="F13" s="323"/>
      <c r="G13" s="360"/>
      <c r="H13" s="55"/>
      <c r="I13" s="176">
        <f>IF(E13&gt;0,VLOOKUP(B13,'A '!$B$5:$E$12,3,0))/100</f>
        <v>0</v>
      </c>
      <c r="J13" s="116">
        <f t="shared" si="0"/>
        <v>0</v>
      </c>
      <c r="K13" s="328"/>
      <c r="L13" s="329"/>
      <c r="M13" s="55"/>
      <c r="N13" s="176" t="str">
        <f>IF(ISBLANK(E13),"",VLOOKUP(B13,'A '!$B$5:$E$12,4,0)/100)</f>
        <v/>
      </c>
      <c r="O13" s="117">
        <f t="shared" si="1"/>
        <v>0</v>
      </c>
      <c r="P13" s="334"/>
      <c r="Q13" s="329"/>
      <c r="R13" s="341"/>
      <c r="S13" s="339"/>
      <c r="T13" s="340"/>
      <c r="U13" s="368"/>
    </row>
    <row r="14" spans="1:22" x14ac:dyDescent="0.2">
      <c r="A14" s="18">
        <v>6</v>
      </c>
      <c r="B14" s="187"/>
      <c r="C14" s="19"/>
      <c r="D14" s="128"/>
      <c r="E14" s="324"/>
      <c r="F14" s="323"/>
      <c r="G14" s="360"/>
      <c r="H14" s="55"/>
      <c r="I14" s="176">
        <f>IF(E14&gt;0,VLOOKUP(B14,'A '!$B$5:$E$12,3,0))/100</f>
        <v>0</v>
      </c>
      <c r="J14" s="116">
        <f t="shared" si="0"/>
        <v>0</v>
      </c>
      <c r="K14" s="330"/>
      <c r="L14" s="329"/>
      <c r="M14" s="55"/>
      <c r="N14" s="176" t="str">
        <f>IF(ISBLANK(E14),"",VLOOKUP(B14,'A '!$B$5:$E$12,4,0)/100)</f>
        <v/>
      </c>
      <c r="O14" s="117">
        <f t="shared" si="1"/>
        <v>0</v>
      </c>
      <c r="P14" s="333"/>
      <c r="Q14" s="329"/>
      <c r="R14" s="336"/>
      <c r="S14" s="339"/>
      <c r="T14" s="340"/>
      <c r="U14" s="367"/>
    </row>
    <row r="15" spans="1:22" x14ac:dyDescent="0.2">
      <c r="A15" s="18">
        <v>7</v>
      </c>
      <c r="B15" s="187"/>
      <c r="C15" s="19"/>
      <c r="D15" s="128"/>
      <c r="E15" s="324"/>
      <c r="F15" s="323"/>
      <c r="G15" s="360"/>
      <c r="H15" s="55"/>
      <c r="I15" s="176">
        <f>IF(E15&gt;0,VLOOKUP(B15,'A '!$B$5:$E$12,3,0))/100</f>
        <v>0</v>
      </c>
      <c r="J15" s="116">
        <f t="shared" si="0"/>
        <v>0</v>
      </c>
      <c r="K15" s="330"/>
      <c r="L15" s="331"/>
      <c r="M15" s="55"/>
      <c r="N15" s="176" t="str">
        <f>IF(ISBLANK(E15),"",VLOOKUP(B15,'A '!$B$5:$E$12,4,0)/100)</f>
        <v/>
      </c>
      <c r="O15" s="117">
        <f t="shared" si="1"/>
        <v>0</v>
      </c>
      <c r="P15" s="333"/>
      <c r="Q15" s="331"/>
      <c r="R15" s="336"/>
      <c r="S15" s="339"/>
      <c r="T15" s="340"/>
      <c r="U15" s="367"/>
    </row>
    <row r="16" spans="1:22" x14ac:dyDescent="0.2">
      <c r="A16" s="18">
        <v>8</v>
      </c>
      <c r="B16" s="187"/>
      <c r="C16" s="19"/>
      <c r="D16" s="128"/>
      <c r="E16" s="324"/>
      <c r="F16" s="323"/>
      <c r="G16" s="360"/>
      <c r="H16" s="55"/>
      <c r="I16" s="176">
        <f>IF(E16&gt;0,VLOOKUP(B16,'A '!$B$5:$E$12,3,0))/100</f>
        <v>0</v>
      </c>
      <c r="J16" s="116">
        <f t="shared" si="0"/>
        <v>0</v>
      </c>
      <c r="K16" s="330"/>
      <c r="L16" s="331"/>
      <c r="M16" s="55"/>
      <c r="N16" s="176" t="str">
        <f>IF(ISBLANK(E16),"",VLOOKUP(B16,'A '!$B$5:$E$12,4,0)/100)</f>
        <v/>
      </c>
      <c r="O16" s="117">
        <f t="shared" si="1"/>
        <v>0</v>
      </c>
      <c r="P16" s="333"/>
      <c r="Q16" s="331"/>
      <c r="R16" s="341"/>
      <c r="S16" s="339"/>
      <c r="T16" s="340"/>
      <c r="U16" s="368"/>
    </row>
    <row r="17" spans="1:28" x14ac:dyDescent="0.2">
      <c r="A17" s="18">
        <v>9</v>
      </c>
      <c r="B17" s="187"/>
      <c r="C17" s="19"/>
      <c r="D17" s="128"/>
      <c r="E17" s="324"/>
      <c r="F17" s="323"/>
      <c r="G17" s="360"/>
      <c r="H17" s="55"/>
      <c r="I17" s="176">
        <f>IF(E17&gt;0,VLOOKUP(B17,'A '!$B$5:$E$12,3,0))/100</f>
        <v>0</v>
      </c>
      <c r="J17" s="116">
        <f t="shared" si="0"/>
        <v>0</v>
      </c>
      <c r="K17" s="330"/>
      <c r="L17" s="331"/>
      <c r="M17" s="55"/>
      <c r="N17" s="176" t="str">
        <f>IF(ISBLANK(E17),"",VLOOKUP(B17,'A '!$B$5:$E$12,4,0)/100)</f>
        <v/>
      </c>
      <c r="O17" s="117">
        <f t="shared" si="1"/>
        <v>0</v>
      </c>
      <c r="P17" s="333"/>
      <c r="Q17" s="331"/>
      <c r="R17" s="341"/>
      <c r="S17" s="339"/>
      <c r="T17" s="342"/>
      <c r="U17" s="368"/>
    </row>
    <row r="18" spans="1:28" x14ac:dyDescent="0.2">
      <c r="A18" s="18">
        <v>10</v>
      </c>
      <c r="B18" s="187"/>
      <c r="C18" s="19"/>
      <c r="D18" s="128"/>
      <c r="E18" s="324"/>
      <c r="F18" s="323"/>
      <c r="G18" s="360"/>
      <c r="H18" s="55"/>
      <c r="I18" s="176">
        <f>IF(E18&gt;0,VLOOKUP(B18,'A '!$B$5:$E$12,3,0))/100</f>
        <v>0</v>
      </c>
      <c r="J18" s="116">
        <f t="shared" si="0"/>
        <v>0</v>
      </c>
      <c r="K18" s="330"/>
      <c r="L18" s="331"/>
      <c r="M18" s="55"/>
      <c r="N18" s="176" t="str">
        <f>IF(ISBLANK(E18),"",VLOOKUP(B18,'A '!$B$5:$E$12,4,0)/100)</f>
        <v/>
      </c>
      <c r="O18" s="117">
        <f t="shared" si="1"/>
        <v>0</v>
      </c>
      <c r="P18" s="333"/>
      <c r="Q18" s="331"/>
      <c r="R18" s="341"/>
      <c r="S18" s="339"/>
      <c r="T18" s="342"/>
      <c r="U18" s="368"/>
    </row>
    <row r="19" spans="1:28" x14ac:dyDescent="0.2">
      <c r="A19" s="18">
        <v>11</v>
      </c>
      <c r="B19" s="187"/>
      <c r="C19" s="19"/>
      <c r="D19" s="128"/>
      <c r="E19" s="324"/>
      <c r="F19" s="323"/>
      <c r="G19" s="360"/>
      <c r="H19" s="55"/>
      <c r="I19" s="176">
        <f>IF(E19&gt;0,VLOOKUP(B19,'A '!$B$5:$E$12,3,0))/100</f>
        <v>0</v>
      </c>
      <c r="J19" s="116">
        <f t="shared" si="0"/>
        <v>0</v>
      </c>
      <c r="K19" s="330"/>
      <c r="L19" s="331"/>
      <c r="M19" s="55"/>
      <c r="N19" s="176" t="str">
        <f>IF(ISBLANK(E19),"",VLOOKUP(B19,'A '!$B$5:$E$12,4,0)/100)</f>
        <v/>
      </c>
      <c r="O19" s="117">
        <f t="shared" si="1"/>
        <v>0</v>
      </c>
      <c r="P19" s="333"/>
      <c r="Q19" s="331"/>
      <c r="R19" s="336"/>
      <c r="S19" s="339"/>
      <c r="T19" s="340"/>
      <c r="U19" s="367"/>
      <c r="AB19" s="111"/>
    </row>
    <row r="20" spans="1:28" x14ac:dyDescent="0.2">
      <c r="A20" s="18">
        <v>12</v>
      </c>
      <c r="B20" s="187"/>
      <c r="C20" s="19"/>
      <c r="D20" s="128"/>
      <c r="E20" s="324"/>
      <c r="F20" s="323"/>
      <c r="G20" s="360"/>
      <c r="H20" s="371"/>
      <c r="I20" s="176">
        <f>IF(E20&gt;0,VLOOKUP(B20,'A '!$B$5:$E$12,3,0))/100</f>
        <v>0</v>
      </c>
      <c r="J20" s="116">
        <f t="shared" si="0"/>
        <v>0</v>
      </c>
      <c r="K20" s="330"/>
      <c r="L20" s="331"/>
      <c r="M20" s="55"/>
      <c r="N20" s="176" t="str">
        <f>IF(ISBLANK(E20),"",VLOOKUP(B20,'A '!$B$5:$E$12,4,0)/100)</f>
        <v/>
      </c>
      <c r="O20" s="117">
        <f t="shared" si="1"/>
        <v>0</v>
      </c>
      <c r="P20" s="333"/>
      <c r="Q20" s="331"/>
      <c r="R20" s="341"/>
      <c r="S20" s="339"/>
      <c r="T20" s="340"/>
      <c r="U20" s="368"/>
    </row>
    <row r="21" spans="1:28" x14ac:dyDescent="0.2">
      <c r="A21" s="18">
        <v>13</v>
      </c>
      <c r="B21" s="187"/>
      <c r="C21" s="19"/>
      <c r="D21" s="128"/>
      <c r="E21" s="324"/>
      <c r="F21" s="323"/>
      <c r="G21" s="360"/>
      <c r="H21" s="55"/>
      <c r="I21" s="176">
        <f>IF(E21&gt;0,VLOOKUP(B21,'A '!$B$5:$E$12,3,0))/100</f>
        <v>0</v>
      </c>
      <c r="J21" s="116">
        <f t="shared" si="0"/>
        <v>0</v>
      </c>
      <c r="K21" s="330"/>
      <c r="L21" s="331"/>
      <c r="M21" s="55"/>
      <c r="N21" s="176" t="str">
        <f>IF(ISBLANK(E21),"",VLOOKUP(B21,'A '!$B$5:$E$12,4,0)/100)</f>
        <v/>
      </c>
      <c r="O21" s="117">
        <f t="shared" si="1"/>
        <v>0</v>
      </c>
      <c r="P21" s="333"/>
      <c r="Q21" s="331"/>
      <c r="R21" s="341"/>
      <c r="S21" s="339"/>
      <c r="T21" s="340"/>
      <c r="U21" s="368"/>
    </row>
    <row r="22" spans="1:28" x14ac:dyDescent="0.2">
      <c r="A22" s="18">
        <v>14</v>
      </c>
      <c r="B22" s="187"/>
      <c r="C22" s="19"/>
      <c r="D22" s="128"/>
      <c r="E22" s="324"/>
      <c r="F22" s="323"/>
      <c r="G22" s="360"/>
      <c r="H22" s="55"/>
      <c r="I22" s="176">
        <f>IF(E22&gt;0,VLOOKUP(B22,'A '!$B$5:$E$12,3,0))/100</f>
        <v>0</v>
      </c>
      <c r="J22" s="116">
        <f t="shared" si="0"/>
        <v>0</v>
      </c>
      <c r="K22" s="330"/>
      <c r="L22" s="331"/>
      <c r="M22" s="55"/>
      <c r="N22" s="176" t="str">
        <f>IF(ISBLANK(E22),"",VLOOKUP(B22,'A '!$B$5:$E$12,4,0)/100)</f>
        <v/>
      </c>
      <c r="O22" s="117">
        <f t="shared" si="1"/>
        <v>0</v>
      </c>
      <c r="P22" s="333"/>
      <c r="Q22" s="331"/>
      <c r="R22" s="336"/>
      <c r="S22" s="339"/>
      <c r="T22" s="340"/>
      <c r="U22" s="367"/>
    </row>
    <row r="23" spans="1:28" x14ac:dyDescent="0.2">
      <c r="A23" s="18">
        <v>15</v>
      </c>
      <c r="B23" s="187"/>
      <c r="C23" s="19"/>
      <c r="D23" s="128"/>
      <c r="E23" s="324"/>
      <c r="F23" s="323"/>
      <c r="G23" s="360"/>
      <c r="H23" s="55"/>
      <c r="I23" s="176">
        <f>IF(E23&gt;0,VLOOKUP(B23,'A '!$B$5:$E$12,3,0))/100</f>
        <v>0</v>
      </c>
      <c r="J23" s="116">
        <f t="shared" si="0"/>
        <v>0</v>
      </c>
      <c r="K23" s="328"/>
      <c r="L23" s="331"/>
      <c r="M23" s="55"/>
      <c r="N23" s="176" t="str">
        <f>IF(ISBLANK(E23),"",VLOOKUP(B23,'A '!$B$5:$E$12,4,0)/100)</f>
        <v/>
      </c>
      <c r="O23" s="117">
        <f t="shared" si="1"/>
        <v>0</v>
      </c>
      <c r="P23" s="334"/>
      <c r="Q23" s="331"/>
      <c r="R23" s="341"/>
      <c r="S23" s="339"/>
      <c r="T23" s="340"/>
      <c r="U23" s="368"/>
    </row>
    <row r="24" spans="1:28" x14ac:dyDescent="0.2">
      <c r="A24" s="18">
        <v>16</v>
      </c>
      <c r="B24" s="187"/>
      <c r="C24" s="19"/>
      <c r="D24" s="128"/>
      <c r="E24" s="324"/>
      <c r="F24" s="323"/>
      <c r="G24" s="360"/>
      <c r="H24" s="55"/>
      <c r="I24" s="176">
        <f>IF(E24&gt;0,VLOOKUP(B24,'A '!$B$5:$E$12,3,0))/100</f>
        <v>0</v>
      </c>
      <c r="J24" s="116">
        <f t="shared" si="0"/>
        <v>0</v>
      </c>
      <c r="K24" s="330"/>
      <c r="L24" s="331"/>
      <c r="M24" s="55"/>
      <c r="N24" s="176" t="str">
        <f>IF(ISBLANK(E24),"",VLOOKUP(B24,'A '!$B$5:$E$12,4,0)/100)</f>
        <v/>
      </c>
      <c r="O24" s="117">
        <f t="shared" si="1"/>
        <v>0</v>
      </c>
      <c r="P24" s="333"/>
      <c r="Q24" s="331"/>
      <c r="R24" s="341"/>
      <c r="S24" s="339"/>
      <c r="T24" s="340"/>
      <c r="U24" s="368"/>
    </row>
    <row r="25" spans="1:28" x14ac:dyDescent="0.2">
      <c r="A25" s="18">
        <v>17</v>
      </c>
      <c r="B25" s="187"/>
      <c r="C25" s="19"/>
      <c r="D25" s="128"/>
      <c r="E25" s="324"/>
      <c r="F25" s="323"/>
      <c r="G25" s="360"/>
      <c r="H25" s="371"/>
      <c r="I25" s="176">
        <f>IF(E25&gt;0,VLOOKUP(B25,'A '!$B$5:$E$12,3,0))/100</f>
        <v>0</v>
      </c>
      <c r="J25" s="116">
        <f t="shared" si="0"/>
        <v>0</v>
      </c>
      <c r="K25" s="328"/>
      <c r="L25" s="331"/>
      <c r="M25" s="371"/>
      <c r="N25" s="176" t="str">
        <f>IF(ISBLANK(E25),"",VLOOKUP(B25,'A '!$B$5:$E$12,4,0)/100)</f>
        <v/>
      </c>
      <c r="O25" s="117">
        <f t="shared" si="1"/>
        <v>0</v>
      </c>
      <c r="P25" s="334"/>
      <c r="Q25" s="331"/>
      <c r="R25" s="341"/>
      <c r="S25" s="339"/>
      <c r="T25" s="340"/>
      <c r="U25" s="368"/>
    </row>
    <row r="26" spans="1:28" x14ac:dyDescent="0.2">
      <c r="A26" s="18">
        <v>18</v>
      </c>
      <c r="B26" s="187"/>
      <c r="C26" s="19"/>
      <c r="D26" s="128"/>
      <c r="E26" s="324"/>
      <c r="F26" s="323"/>
      <c r="G26" s="360"/>
      <c r="H26" s="371"/>
      <c r="I26" s="176">
        <f>IF(E26&gt;0,VLOOKUP(B26,'A '!$B$5:$E$12,3,0))/100</f>
        <v>0</v>
      </c>
      <c r="J26" s="116">
        <f t="shared" si="0"/>
        <v>0</v>
      </c>
      <c r="K26" s="330"/>
      <c r="L26" s="331"/>
      <c r="M26" s="371"/>
      <c r="N26" s="176" t="str">
        <f>IF(ISBLANK(E26),"",VLOOKUP(B26,'A '!$B$5:$E$12,4,0)/100)</f>
        <v/>
      </c>
      <c r="O26" s="117">
        <f t="shared" si="1"/>
        <v>0</v>
      </c>
      <c r="P26" s="333"/>
      <c r="Q26" s="331"/>
      <c r="R26" s="341"/>
      <c r="S26" s="339"/>
      <c r="T26" s="340"/>
      <c r="U26" s="368"/>
    </row>
    <row r="27" spans="1:28" x14ac:dyDescent="0.2">
      <c r="A27" s="18">
        <v>19</v>
      </c>
      <c r="B27" s="187"/>
      <c r="C27" s="19"/>
      <c r="D27" s="128"/>
      <c r="E27" s="324"/>
      <c r="F27" s="323"/>
      <c r="G27" s="360"/>
      <c r="H27" s="371"/>
      <c r="I27" s="176">
        <f>IF(E27&gt;0,VLOOKUP(B27,'A '!$B$5:$E$12,3,0))/100</f>
        <v>0</v>
      </c>
      <c r="J27" s="116">
        <f t="shared" si="0"/>
        <v>0</v>
      </c>
      <c r="K27" s="330"/>
      <c r="L27" s="331"/>
      <c r="M27" s="371"/>
      <c r="N27" s="176" t="str">
        <f>IF(ISBLANK(E27),"",VLOOKUP(B27,'A '!$B$5:$E$12,4,0)/100)</f>
        <v/>
      </c>
      <c r="O27" s="117">
        <f t="shared" si="1"/>
        <v>0</v>
      </c>
      <c r="P27" s="333"/>
      <c r="Q27" s="331"/>
      <c r="R27" s="341"/>
      <c r="S27" s="339"/>
      <c r="T27" s="340"/>
      <c r="U27" s="368"/>
    </row>
    <row r="28" spans="1:28" x14ac:dyDescent="0.2">
      <c r="A28" s="18">
        <v>20</v>
      </c>
      <c r="B28" s="187"/>
      <c r="C28" s="19"/>
      <c r="D28" s="128"/>
      <c r="E28" s="324"/>
      <c r="F28" s="323"/>
      <c r="G28" s="360"/>
      <c r="H28" s="371"/>
      <c r="I28" s="176">
        <f>IF(E28&gt;0,VLOOKUP(B28,'A '!$B$5:$E$12,3,0))/100</f>
        <v>0</v>
      </c>
      <c r="J28" s="116">
        <f t="shared" si="0"/>
        <v>0</v>
      </c>
      <c r="K28" s="330"/>
      <c r="L28" s="331"/>
      <c r="M28" s="371"/>
      <c r="N28" s="176" t="str">
        <f>IF(ISBLANK(E28),"",VLOOKUP(B28,'A '!$B$5:$E$12,4,0)/100)</f>
        <v/>
      </c>
      <c r="O28" s="117">
        <f t="shared" si="1"/>
        <v>0</v>
      </c>
      <c r="P28" s="333"/>
      <c r="Q28" s="331"/>
      <c r="R28" s="341"/>
      <c r="S28" s="339"/>
      <c r="T28" s="340"/>
      <c r="U28" s="368"/>
    </row>
    <row r="29" spans="1:28" x14ac:dyDescent="0.2">
      <c r="A29" s="18">
        <v>21</v>
      </c>
      <c r="B29" s="187"/>
      <c r="C29" s="19"/>
      <c r="D29" s="128"/>
      <c r="E29" s="324"/>
      <c r="F29" s="323"/>
      <c r="G29" s="360"/>
      <c r="H29" s="371"/>
      <c r="I29" s="176">
        <f>IF(E29&gt;0,VLOOKUP(B29,'A '!$B$5:$E$12,3,0))/100</f>
        <v>0</v>
      </c>
      <c r="J29" s="116">
        <f t="shared" si="0"/>
        <v>0</v>
      </c>
      <c r="K29" s="330"/>
      <c r="L29" s="331"/>
      <c r="M29" s="371"/>
      <c r="N29" s="176" t="str">
        <f>IF(ISBLANK(E29),"",VLOOKUP(B29,'A '!$B$5:$E$12,4,0)/100)</f>
        <v/>
      </c>
      <c r="O29" s="117">
        <f t="shared" si="1"/>
        <v>0</v>
      </c>
      <c r="P29" s="333"/>
      <c r="Q29" s="331"/>
      <c r="R29" s="341"/>
      <c r="S29" s="339"/>
      <c r="T29" s="340"/>
      <c r="U29" s="368"/>
    </row>
    <row r="30" spans="1:28" x14ac:dyDescent="0.2">
      <c r="A30" s="18">
        <v>22</v>
      </c>
      <c r="B30" s="187"/>
      <c r="C30" s="127"/>
      <c r="D30" s="128"/>
      <c r="E30" s="326"/>
      <c r="F30" s="323"/>
      <c r="G30" s="360"/>
      <c r="H30" s="371"/>
      <c r="I30" s="176">
        <f>IF(E30&gt;0,VLOOKUP(B30,'A '!$B$5:$E$12,3,0))/100</f>
        <v>0</v>
      </c>
      <c r="J30" s="116">
        <f t="shared" si="0"/>
        <v>0</v>
      </c>
      <c r="K30" s="330"/>
      <c r="L30" s="331"/>
      <c r="M30" s="371"/>
      <c r="N30" s="176" t="str">
        <f>IF(ISBLANK(E30),"",VLOOKUP(B30,'A '!$B$5:$E$12,4,0)/100)</f>
        <v/>
      </c>
      <c r="O30" s="117">
        <f t="shared" si="1"/>
        <v>0</v>
      </c>
      <c r="P30" s="333"/>
      <c r="Q30" s="331"/>
      <c r="R30" s="341"/>
      <c r="S30" s="339"/>
      <c r="T30" s="340"/>
      <c r="U30" s="368"/>
    </row>
    <row r="31" spans="1:28" x14ac:dyDescent="0.2">
      <c r="A31" s="18">
        <v>23</v>
      </c>
      <c r="B31" s="187"/>
      <c r="C31" s="19"/>
      <c r="D31" s="128"/>
      <c r="E31" s="326"/>
      <c r="F31" s="323"/>
      <c r="G31" s="360"/>
      <c r="H31" s="55"/>
      <c r="I31" s="176">
        <f>IF(E31&gt;0,VLOOKUP(B31,'A '!$B$5:$E$12,3,0))/100</f>
        <v>0</v>
      </c>
      <c r="J31" s="116">
        <f t="shared" si="0"/>
        <v>0</v>
      </c>
      <c r="K31" s="328"/>
      <c r="L31" s="331"/>
      <c r="M31" s="55"/>
      <c r="N31" s="176" t="str">
        <f>IF(ISBLANK(E31),"",VLOOKUP(B31,'A '!$B$5:$E$12,4,0)/100)</f>
        <v/>
      </c>
      <c r="O31" s="117">
        <f t="shared" si="1"/>
        <v>0</v>
      </c>
      <c r="P31" s="334"/>
      <c r="Q31" s="331"/>
      <c r="R31" s="341"/>
      <c r="S31" s="339"/>
      <c r="T31" s="340"/>
      <c r="U31" s="368"/>
    </row>
    <row r="32" spans="1:28" x14ac:dyDescent="0.2">
      <c r="A32" s="18">
        <v>24</v>
      </c>
      <c r="B32" s="187"/>
      <c r="C32" s="19"/>
      <c r="D32" s="128"/>
      <c r="E32" s="326"/>
      <c r="F32" s="323"/>
      <c r="G32" s="360"/>
      <c r="H32" s="55"/>
      <c r="I32" s="176">
        <f>IF(E32&gt;0,VLOOKUP(B32,'A '!$B$5:$E$12,3,0))/100</f>
        <v>0</v>
      </c>
      <c r="J32" s="116">
        <f t="shared" si="0"/>
        <v>0</v>
      </c>
      <c r="K32" s="328"/>
      <c r="L32" s="331"/>
      <c r="M32" s="55"/>
      <c r="N32" s="176" t="str">
        <f>IF(ISBLANK(E32),"",VLOOKUP(B32,'A '!$B$5:$E$12,4,0)/100)</f>
        <v/>
      </c>
      <c r="O32" s="117">
        <f t="shared" si="1"/>
        <v>0</v>
      </c>
      <c r="P32" s="334"/>
      <c r="Q32" s="331"/>
      <c r="R32" s="341"/>
      <c r="S32" s="339"/>
      <c r="T32" s="340"/>
      <c r="U32" s="368"/>
    </row>
    <row r="33" spans="1:21" x14ac:dyDescent="0.2">
      <c r="A33" s="18">
        <v>25</v>
      </c>
      <c r="B33" s="187"/>
      <c r="C33" s="19"/>
      <c r="D33" s="128"/>
      <c r="E33" s="326"/>
      <c r="F33" s="323"/>
      <c r="G33" s="360"/>
      <c r="H33" s="122"/>
      <c r="I33" s="176">
        <f>IF(E33&gt;0,VLOOKUP(B33,'A '!$B$5:$E$12,3,0))/100</f>
        <v>0</v>
      </c>
      <c r="J33" s="116">
        <f t="shared" si="0"/>
        <v>0</v>
      </c>
      <c r="K33" s="330"/>
      <c r="L33" s="331"/>
      <c r="M33" s="55"/>
      <c r="N33" s="176" t="str">
        <f>IF(ISBLANK(E33),"",VLOOKUP(B33,'A '!$B$5:$E$12,4,0)/100)</f>
        <v/>
      </c>
      <c r="O33" s="117">
        <f t="shared" si="1"/>
        <v>0</v>
      </c>
      <c r="P33" s="333"/>
      <c r="Q33" s="331"/>
      <c r="R33" s="341"/>
      <c r="S33" s="339"/>
      <c r="T33" s="340"/>
      <c r="U33" s="368"/>
    </row>
    <row r="34" spans="1:21" x14ac:dyDescent="0.2">
      <c r="A34" s="18">
        <v>26</v>
      </c>
      <c r="B34" s="187"/>
      <c r="C34" s="111"/>
      <c r="D34" s="128"/>
      <c r="E34" s="326"/>
      <c r="F34" s="323"/>
      <c r="G34" s="360"/>
      <c r="H34" s="55"/>
      <c r="I34" s="176">
        <f>IF(E34&gt;0,VLOOKUP(B34,'A '!$B$5:$E$12,3,0))/100</f>
        <v>0</v>
      </c>
      <c r="J34" s="116">
        <f t="shared" si="0"/>
        <v>0</v>
      </c>
      <c r="K34" s="330"/>
      <c r="L34" s="331"/>
      <c r="M34" s="55"/>
      <c r="N34" s="176" t="str">
        <f>IF(ISBLANK(E34),"",VLOOKUP(B34,'A '!$B$5:$E$12,4,0)/100)</f>
        <v/>
      </c>
      <c r="O34" s="117">
        <f t="shared" si="1"/>
        <v>0</v>
      </c>
      <c r="P34" s="333"/>
      <c r="Q34" s="331"/>
      <c r="R34" s="341"/>
      <c r="S34" s="339"/>
      <c r="T34" s="340"/>
      <c r="U34" s="368"/>
    </row>
    <row r="35" spans="1:21" x14ac:dyDescent="0.2">
      <c r="A35" s="18">
        <v>27</v>
      </c>
      <c r="B35" s="187"/>
      <c r="C35" s="19"/>
      <c r="D35" s="128"/>
      <c r="E35" s="326"/>
      <c r="F35" s="323"/>
      <c r="G35" s="360"/>
      <c r="H35" s="55"/>
      <c r="I35" s="176">
        <f>IF(E35&gt;0,VLOOKUP(B35,'A '!$B$5:$E$12,3,0))/100</f>
        <v>0</v>
      </c>
      <c r="J35" s="116">
        <f t="shared" si="0"/>
        <v>0</v>
      </c>
      <c r="K35" s="328"/>
      <c r="L35" s="331"/>
      <c r="M35" s="55"/>
      <c r="N35" s="176" t="str">
        <f>IF(ISBLANK(E35),"",VLOOKUP(B35,'A '!$B$5:$E$12,4,0)/100)</f>
        <v/>
      </c>
      <c r="O35" s="117">
        <f t="shared" si="1"/>
        <v>0</v>
      </c>
      <c r="P35" s="334"/>
      <c r="Q35" s="331"/>
      <c r="R35" s="341"/>
      <c r="S35" s="339"/>
      <c r="T35" s="340"/>
      <c r="U35" s="368"/>
    </row>
    <row r="36" spans="1:21" x14ac:dyDescent="0.2">
      <c r="A36" s="18">
        <v>28</v>
      </c>
      <c r="B36" s="187"/>
      <c r="C36" s="19"/>
      <c r="D36" s="128"/>
      <c r="E36" s="326"/>
      <c r="F36" s="323"/>
      <c r="G36" s="360"/>
      <c r="H36" s="55"/>
      <c r="I36" s="176">
        <f>IF(E36&gt;0,VLOOKUP(B36,'A '!$B$5:$E$12,3,0))/100</f>
        <v>0</v>
      </c>
      <c r="J36" s="116">
        <f t="shared" si="0"/>
        <v>0</v>
      </c>
      <c r="K36" s="330"/>
      <c r="L36" s="331"/>
      <c r="M36" s="55"/>
      <c r="N36" s="176" t="str">
        <f>IF(ISBLANK(E36),"",VLOOKUP(B36,'A '!$B$5:$E$12,4,0)/100)</f>
        <v/>
      </c>
      <c r="O36" s="117">
        <f t="shared" si="1"/>
        <v>0</v>
      </c>
      <c r="P36" s="333"/>
      <c r="Q36" s="331"/>
      <c r="R36" s="341"/>
      <c r="S36" s="339"/>
      <c r="T36" s="340"/>
      <c r="U36" s="368"/>
    </row>
    <row r="37" spans="1:21" x14ac:dyDescent="0.2">
      <c r="A37" s="18">
        <v>29</v>
      </c>
      <c r="B37" s="187"/>
      <c r="C37" s="19"/>
      <c r="D37" s="128"/>
      <c r="E37" s="326"/>
      <c r="F37" s="323"/>
      <c r="G37" s="360"/>
      <c r="H37" s="55"/>
      <c r="I37" s="176">
        <f>IF(E37&gt;0,VLOOKUP(B37,'A '!$B$5:$E$12,3,0))/100</f>
        <v>0</v>
      </c>
      <c r="J37" s="116">
        <f t="shared" si="0"/>
        <v>0</v>
      </c>
      <c r="K37" s="330"/>
      <c r="L37" s="331"/>
      <c r="M37" s="55"/>
      <c r="N37" s="176" t="str">
        <f>IF(ISBLANK(E37),"",VLOOKUP(B37,'A '!$B$5:$E$12,4,0)/100)</f>
        <v/>
      </c>
      <c r="O37" s="117">
        <f t="shared" si="1"/>
        <v>0</v>
      </c>
      <c r="P37" s="333"/>
      <c r="Q37" s="331"/>
      <c r="R37" s="341"/>
      <c r="S37" s="339"/>
      <c r="T37" s="340"/>
      <c r="U37" s="368"/>
    </row>
    <row r="38" spans="1:21" x14ac:dyDescent="0.2">
      <c r="A38" s="18">
        <v>30</v>
      </c>
      <c r="B38" s="187"/>
      <c r="C38" s="19"/>
      <c r="D38" s="128"/>
      <c r="E38" s="326"/>
      <c r="F38" s="323"/>
      <c r="G38" s="360"/>
      <c r="H38" s="55"/>
      <c r="I38" s="176">
        <f>IF(E38&gt;0,VLOOKUP(B38,'A '!$B$5:$E$12,3,0))/100</f>
        <v>0</v>
      </c>
      <c r="J38" s="116">
        <f t="shared" si="0"/>
        <v>0</v>
      </c>
      <c r="K38" s="330"/>
      <c r="L38" s="331"/>
      <c r="M38" s="55"/>
      <c r="N38" s="176" t="str">
        <f>IF(ISBLANK(E38),"",VLOOKUP(B38,'A '!$B$5:$E$12,4,0)/100)</f>
        <v/>
      </c>
      <c r="O38" s="117">
        <f t="shared" si="1"/>
        <v>0</v>
      </c>
      <c r="P38" s="333"/>
      <c r="Q38" s="331"/>
      <c r="R38" s="341"/>
      <c r="S38" s="339"/>
      <c r="T38" s="340"/>
      <c r="U38" s="368"/>
    </row>
    <row r="39" spans="1:21" x14ac:dyDescent="0.2">
      <c r="A39" s="18">
        <v>31</v>
      </c>
      <c r="B39" s="187"/>
      <c r="C39" s="19"/>
      <c r="D39" s="128"/>
      <c r="E39" s="326"/>
      <c r="F39" s="323"/>
      <c r="G39" s="360"/>
      <c r="H39" s="55"/>
      <c r="I39" s="176">
        <f>IF(E39&gt;0,VLOOKUP(B39,'A '!$B$5:$E$12,3,0))/100</f>
        <v>0</v>
      </c>
      <c r="J39" s="116">
        <f t="shared" si="0"/>
        <v>0</v>
      </c>
      <c r="K39" s="328"/>
      <c r="L39" s="331"/>
      <c r="M39" s="55"/>
      <c r="N39" s="176" t="str">
        <f>IF(ISBLANK(E39),"",VLOOKUP(B39,'A '!$B$5:$E$12,4,0)/100)</f>
        <v/>
      </c>
      <c r="O39" s="117">
        <f t="shared" si="1"/>
        <v>0</v>
      </c>
      <c r="P39" s="334"/>
      <c r="Q39" s="331"/>
      <c r="R39" s="341"/>
      <c r="S39" s="339"/>
      <c r="T39" s="340"/>
      <c r="U39" s="368"/>
    </row>
    <row r="40" spans="1:21" x14ac:dyDescent="0.2">
      <c r="A40" s="18">
        <v>32</v>
      </c>
      <c r="B40" s="187"/>
      <c r="C40" s="19"/>
      <c r="D40" s="128"/>
      <c r="E40" s="326"/>
      <c r="F40" s="323"/>
      <c r="G40" s="360"/>
      <c r="H40" s="55"/>
      <c r="I40" s="176">
        <f>IF(E40&gt;0,VLOOKUP(B40,'A '!$B$5:$E$12,3,0))/100</f>
        <v>0</v>
      </c>
      <c r="J40" s="116">
        <f t="shared" si="0"/>
        <v>0</v>
      </c>
      <c r="K40" s="330"/>
      <c r="L40" s="331"/>
      <c r="M40" s="55"/>
      <c r="N40" s="176" t="str">
        <f>IF(ISBLANK(E40),"",VLOOKUP(B40,'A '!$B$5:$E$12,4,0)/100)</f>
        <v/>
      </c>
      <c r="O40" s="117">
        <f t="shared" si="1"/>
        <v>0</v>
      </c>
      <c r="P40" s="333"/>
      <c r="Q40" s="331"/>
      <c r="R40" s="341"/>
      <c r="S40" s="339"/>
      <c r="T40" s="340"/>
      <c r="U40" s="368"/>
    </row>
    <row r="41" spans="1:21" x14ac:dyDescent="0.2">
      <c r="A41" s="18">
        <v>33</v>
      </c>
      <c r="B41" s="187"/>
      <c r="C41" s="19"/>
      <c r="D41" s="128"/>
      <c r="E41" s="326"/>
      <c r="F41" s="323"/>
      <c r="G41" s="360"/>
      <c r="H41" s="55"/>
      <c r="I41" s="176">
        <f>IF(E41&gt;0,VLOOKUP(B41,'A '!$B$5:$E$12,3,0))/100</f>
        <v>0</v>
      </c>
      <c r="J41" s="116">
        <f t="shared" ref="J41:J72" si="2">IF(ISNUMBER(E41),E41*I41,0)</f>
        <v>0</v>
      </c>
      <c r="K41" s="330"/>
      <c r="L41" s="331"/>
      <c r="M41" s="55"/>
      <c r="N41" s="176" t="str">
        <f>IF(ISBLANK(E41),"",VLOOKUP(B41,'A '!$B$5:$E$12,4,0)/100)</f>
        <v/>
      </c>
      <c r="O41" s="117">
        <f t="shared" ref="O41:O72" si="3">IF(ISNUMBER(E41),E41*N41,0)</f>
        <v>0</v>
      </c>
      <c r="P41" s="333"/>
      <c r="Q41" s="331"/>
      <c r="R41" s="341"/>
      <c r="S41" s="339"/>
      <c r="T41" s="340"/>
      <c r="U41" s="368"/>
    </row>
    <row r="42" spans="1:21" x14ac:dyDescent="0.2">
      <c r="A42" s="18">
        <v>34</v>
      </c>
      <c r="B42" s="187"/>
      <c r="C42" s="19"/>
      <c r="D42" s="128"/>
      <c r="E42" s="326"/>
      <c r="F42" s="323"/>
      <c r="G42" s="360"/>
      <c r="H42" s="55"/>
      <c r="I42" s="176">
        <f>IF(E42&gt;0,VLOOKUP(B42,'A '!$B$5:$E$12,3,0))/100</f>
        <v>0</v>
      </c>
      <c r="J42" s="116">
        <f t="shared" si="2"/>
        <v>0</v>
      </c>
      <c r="K42" s="330"/>
      <c r="L42" s="331"/>
      <c r="M42" s="55"/>
      <c r="N42" s="176" t="str">
        <f>IF(ISBLANK(E42),"",VLOOKUP(B42,'A '!$B$5:$E$12,4,0)/100)</f>
        <v/>
      </c>
      <c r="O42" s="117">
        <f t="shared" si="3"/>
        <v>0</v>
      </c>
      <c r="P42" s="333"/>
      <c r="Q42" s="331"/>
      <c r="R42" s="341"/>
      <c r="S42" s="339"/>
      <c r="T42" s="340"/>
      <c r="U42" s="368"/>
    </row>
    <row r="43" spans="1:21" x14ac:dyDescent="0.2">
      <c r="A43" s="18">
        <v>35</v>
      </c>
      <c r="B43" s="187"/>
      <c r="C43" s="19"/>
      <c r="D43" s="128"/>
      <c r="E43" s="326"/>
      <c r="F43" s="323"/>
      <c r="G43" s="360"/>
      <c r="H43" s="55"/>
      <c r="I43" s="176">
        <f>IF(E43&gt;0,VLOOKUP(B43,'A '!$B$5:$E$12,3,0))/100</f>
        <v>0</v>
      </c>
      <c r="J43" s="116">
        <f t="shared" si="2"/>
        <v>0</v>
      </c>
      <c r="K43" s="328"/>
      <c r="L43" s="331"/>
      <c r="M43" s="55"/>
      <c r="N43" s="176" t="str">
        <f>IF(ISBLANK(E43),"",VLOOKUP(B43,'A '!$B$5:$E$12,4,0)/100)</f>
        <v/>
      </c>
      <c r="O43" s="117">
        <f t="shared" si="3"/>
        <v>0</v>
      </c>
      <c r="P43" s="334"/>
      <c r="Q43" s="331"/>
      <c r="R43" s="341"/>
      <c r="S43" s="339"/>
      <c r="T43" s="340"/>
      <c r="U43" s="368"/>
    </row>
    <row r="44" spans="1:21" x14ac:dyDescent="0.2">
      <c r="A44" s="18">
        <v>36</v>
      </c>
      <c r="B44" s="187"/>
      <c r="C44" s="19"/>
      <c r="D44" s="128"/>
      <c r="E44" s="326"/>
      <c r="F44" s="323"/>
      <c r="G44" s="360"/>
      <c r="H44" s="55"/>
      <c r="I44" s="176">
        <f>IF(E44&gt;0,VLOOKUP(B44,'A '!$B$5:$E$12,3,0))/100</f>
        <v>0</v>
      </c>
      <c r="J44" s="116">
        <f t="shared" si="2"/>
        <v>0</v>
      </c>
      <c r="K44" s="330"/>
      <c r="L44" s="331"/>
      <c r="M44" s="55"/>
      <c r="N44" s="176" t="str">
        <f>IF(ISBLANK(E44),"",VLOOKUP(B44,'A '!$B$5:$E$12,4,0)/100)</f>
        <v/>
      </c>
      <c r="O44" s="117">
        <f t="shared" si="3"/>
        <v>0</v>
      </c>
      <c r="P44" s="333"/>
      <c r="Q44" s="331"/>
      <c r="R44" s="341"/>
      <c r="S44" s="339"/>
      <c r="T44" s="340"/>
      <c r="U44" s="368"/>
    </row>
    <row r="45" spans="1:21" x14ac:dyDescent="0.2">
      <c r="A45" s="18">
        <v>37</v>
      </c>
      <c r="B45" s="187"/>
      <c r="C45" s="19"/>
      <c r="D45" s="128"/>
      <c r="E45" s="326"/>
      <c r="F45" s="323"/>
      <c r="G45" s="360"/>
      <c r="H45" s="55"/>
      <c r="I45" s="176">
        <f>IF(E45&gt;0,VLOOKUP(B45,'A '!$B$5:$E$12,3,0))/100</f>
        <v>0</v>
      </c>
      <c r="J45" s="116">
        <f t="shared" si="2"/>
        <v>0</v>
      </c>
      <c r="K45" s="330"/>
      <c r="L45" s="331"/>
      <c r="M45" s="55"/>
      <c r="N45" s="176" t="str">
        <f>IF(ISBLANK(E45),"",VLOOKUP(B45,'A '!$B$5:$E$12,4,0)/100)</f>
        <v/>
      </c>
      <c r="O45" s="117">
        <f t="shared" si="3"/>
        <v>0</v>
      </c>
      <c r="P45" s="333"/>
      <c r="Q45" s="331"/>
      <c r="R45" s="341"/>
      <c r="S45" s="339"/>
      <c r="T45" s="340"/>
      <c r="U45" s="368"/>
    </row>
    <row r="46" spans="1:21" x14ac:dyDescent="0.2">
      <c r="A46" s="18">
        <v>38</v>
      </c>
      <c r="B46" s="187"/>
      <c r="C46" s="19"/>
      <c r="D46" s="128"/>
      <c r="E46" s="326"/>
      <c r="F46" s="323"/>
      <c r="G46" s="360"/>
      <c r="H46" s="55"/>
      <c r="I46" s="176">
        <f>IF(E46&gt;0,VLOOKUP(B46,'A '!$B$5:$E$12,3,0))/100</f>
        <v>0</v>
      </c>
      <c r="J46" s="116">
        <f t="shared" si="2"/>
        <v>0</v>
      </c>
      <c r="K46" s="328"/>
      <c r="L46" s="331"/>
      <c r="M46" s="55"/>
      <c r="N46" s="176" t="str">
        <f>IF(ISBLANK(E46),"",VLOOKUP(B46,'A '!$B$5:$E$12,4,0)/100)</f>
        <v/>
      </c>
      <c r="O46" s="117">
        <f t="shared" si="3"/>
        <v>0</v>
      </c>
      <c r="P46" s="334"/>
      <c r="Q46" s="331"/>
      <c r="R46" s="341"/>
      <c r="S46" s="339"/>
      <c r="T46" s="340"/>
      <c r="U46" s="368"/>
    </row>
    <row r="47" spans="1:21" x14ac:dyDescent="0.2">
      <c r="A47" s="18">
        <v>39</v>
      </c>
      <c r="B47" s="187"/>
      <c r="C47" s="19"/>
      <c r="D47" s="128"/>
      <c r="E47" s="326"/>
      <c r="F47" s="323"/>
      <c r="G47" s="360"/>
      <c r="H47" s="55"/>
      <c r="I47" s="176">
        <f>IF(E47&gt;0,VLOOKUP(B47,'A '!$B$5:$E$12,3,0))/100</f>
        <v>0</v>
      </c>
      <c r="J47" s="116">
        <f t="shared" si="2"/>
        <v>0</v>
      </c>
      <c r="K47" s="330"/>
      <c r="L47" s="331"/>
      <c r="M47" s="55"/>
      <c r="N47" s="176" t="str">
        <f>IF(ISBLANK(E47),"",VLOOKUP(B47,'A '!$B$5:$E$12,4,0)/100)</f>
        <v/>
      </c>
      <c r="O47" s="117">
        <f t="shared" si="3"/>
        <v>0</v>
      </c>
      <c r="P47" s="333"/>
      <c r="Q47" s="331"/>
      <c r="R47" s="341"/>
      <c r="S47" s="339"/>
      <c r="T47" s="340"/>
      <c r="U47" s="368"/>
    </row>
    <row r="48" spans="1:21" x14ac:dyDescent="0.2">
      <c r="A48" s="18">
        <v>40</v>
      </c>
      <c r="B48" s="187"/>
      <c r="C48" s="19"/>
      <c r="D48" s="128"/>
      <c r="E48" s="326"/>
      <c r="F48" s="323"/>
      <c r="G48" s="360"/>
      <c r="H48" s="55"/>
      <c r="I48" s="176">
        <f>IF(E48&gt;0,VLOOKUP(B48,'A '!$B$5:$E$12,3,0))/100</f>
        <v>0</v>
      </c>
      <c r="J48" s="116">
        <f t="shared" si="2"/>
        <v>0</v>
      </c>
      <c r="K48" s="330"/>
      <c r="L48" s="331"/>
      <c r="M48" s="55"/>
      <c r="N48" s="176" t="str">
        <f>IF(ISBLANK(E48),"",VLOOKUP(B48,'A '!$B$5:$E$12,4,0)/100)</f>
        <v/>
      </c>
      <c r="O48" s="117">
        <f t="shared" si="3"/>
        <v>0</v>
      </c>
      <c r="P48" s="333"/>
      <c r="Q48" s="331"/>
      <c r="R48" s="341"/>
      <c r="S48" s="339"/>
      <c r="T48" s="340"/>
      <c r="U48" s="368"/>
    </row>
    <row r="49" spans="1:21" x14ac:dyDescent="0.2">
      <c r="A49" s="18">
        <v>41</v>
      </c>
      <c r="B49" s="187"/>
      <c r="C49" s="19"/>
      <c r="D49" s="128"/>
      <c r="E49" s="326"/>
      <c r="F49" s="323"/>
      <c r="G49" s="360"/>
      <c r="H49" s="55"/>
      <c r="I49" s="176">
        <f>IF(E49&gt;0,VLOOKUP(B49,'A '!$B$5:$E$12,3,0))/100</f>
        <v>0</v>
      </c>
      <c r="J49" s="116">
        <f t="shared" si="2"/>
        <v>0</v>
      </c>
      <c r="K49" s="330"/>
      <c r="L49" s="331"/>
      <c r="M49" s="55"/>
      <c r="N49" s="176" t="str">
        <f>IF(ISBLANK(E49),"",VLOOKUP(B49,'A '!$B$5:$E$12,4,0)/100)</f>
        <v/>
      </c>
      <c r="O49" s="117">
        <f t="shared" si="3"/>
        <v>0</v>
      </c>
      <c r="P49" s="333"/>
      <c r="Q49" s="331"/>
      <c r="R49" s="341"/>
      <c r="S49" s="339"/>
      <c r="T49" s="340"/>
      <c r="U49" s="368"/>
    </row>
    <row r="50" spans="1:21" x14ac:dyDescent="0.2">
      <c r="A50" s="18">
        <v>42</v>
      </c>
      <c r="B50" s="187"/>
      <c r="C50" s="19"/>
      <c r="D50" s="128"/>
      <c r="E50" s="326"/>
      <c r="F50" s="323"/>
      <c r="G50" s="360"/>
      <c r="H50" s="55"/>
      <c r="I50" s="176">
        <f>IF(E50&gt;0,VLOOKUP(B50,'A '!$B$5:$E$12,3,0))/100</f>
        <v>0</v>
      </c>
      <c r="J50" s="116">
        <f t="shared" si="2"/>
        <v>0</v>
      </c>
      <c r="K50" s="330"/>
      <c r="L50" s="331"/>
      <c r="M50" s="55"/>
      <c r="N50" s="176" t="str">
        <f>IF(ISBLANK(E50),"",VLOOKUP(B50,'A '!$B$5:$E$12,4,0)/100)</f>
        <v/>
      </c>
      <c r="O50" s="117">
        <f t="shared" si="3"/>
        <v>0</v>
      </c>
      <c r="P50" s="333"/>
      <c r="Q50" s="331"/>
      <c r="R50" s="341"/>
      <c r="S50" s="339"/>
      <c r="T50" s="340"/>
      <c r="U50" s="368"/>
    </row>
    <row r="51" spans="1:21" x14ac:dyDescent="0.2">
      <c r="A51" s="18">
        <v>43</v>
      </c>
      <c r="B51" s="187"/>
      <c r="C51" s="19"/>
      <c r="D51" s="128"/>
      <c r="E51" s="326"/>
      <c r="F51" s="323"/>
      <c r="G51" s="360"/>
      <c r="H51" s="55"/>
      <c r="I51" s="176">
        <f>IF(E51&gt;0,VLOOKUP(B51,'A '!$B$5:$E$12,3,0))/100</f>
        <v>0</v>
      </c>
      <c r="J51" s="116">
        <f t="shared" si="2"/>
        <v>0</v>
      </c>
      <c r="K51" s="330"/>
      <c r="L51" s="331"/>
      <c r="M51" s="55"/>
      <c r="N51" s="176" t="str">
        <f>IF(ISBLANK(E51),"",VLOOKUP(B51,'A '!$B$5:$E$12,4,0)/100)</f>
        <v/>
      </c>
      <c r="O51" s="117">
        <f t="shared" si="3"/>
        <v>0</v>
      </c>
      <c r="P51" s="333"/>
      <c r="Q51" s="331"/>
      <c r="R51" s="341"/>
      <c r="S51" s="339"/>
      <c r="T51" s="340"/>
      <c r="U51" s="368"/>
    </row>
    <row r="52" spans="1:21" x14ac:dyDescent="0.2">
      <c r="A52" s="18">
        <v>44</v>
      </c>
      <c r="B52" s="187"/>
      <c r="C52" s="19"/>
      <c r="D52" s="128"/>
      <c r="E52" s="326"/>
      <c r="F52" s="323"/>
      <c r="G52" s="360"/>
      <c r="H52" s="55"/>
      <c r="I52" s="176">
        <f>IF(E52&gt;0,VLOOKUP(B52,'A '!$B$5:$E$12,3,0))/100</f>
        <v>0</v>
      </c>
      <c r="J52" s="116">
        <f t="shared" si="2"/>
        <v>0</v>
      </c>
      <c r="K52" s="330"/>
      <c r="L52" s="331"/>
      <c r="M52" s="55"/>
      <c r="N52" s="176" t="str">
        <f>IF(ISBLANK(E52),"",VLOOKUP(B52,'A '!$B$5:$E$12,4,0)/100)</f>
        <v/>
      </c>
      <c r="O52" s="117">
        <f t="shared" si="3"/>
        <v>0</v>
      </c>
      <c r="P52" s="333"/>
      <c r="Q52" s="331"/>
      <c r="R52" s="341"/>
      <c r="S52" s="339"/>
      <c r="T52" s="340"/>
      <c r="U52" s="368"/>
    </row>
    <row r="53" spans="1:21" x14ac:dyDescent="0.2">
      <c r="A53" s="18">
        <v>45</v>
      </c>
      <c r="B53" s="187"/>
      <c r="C53" s="19"/>
      <c r="D53" s="128"/>
      <c r="E53" s="326"/>
      <c r="F53" s="323"/>
      <c r="G53" s="360"/>
      <c r="H53" s="55"/>
      <c r="I53" s="176">
        <f>IF(E53&gt;0,VLOOKUP(B53,'A '!$B$5:$E$12,3,0))/100</f>
        <v>0</v>
      </c>
      <c r="J53" s="116">
        <f t="shared" si="2"/>
        <v>0</v>
      </c>
      <c r="K53" s="330"/>
      <c r="L53" s="331"/>
      <c r="M53" s="55"/>
      <c r="N53" s="176" t="str">
        <f>IF(ISBLANK(E53),"",VLOOKUP(B53,'A '!$B$5:$E$12,4,0)/100)</f>
        <v/>
      </c>
      <c r="O53" s="117">
        <f t="shared" si="3"/>
        <v>0</v>
      </c>
      <c r="P53" s="333"/>
      <c r="Q53" s="331"/>
      <c r="R53" s="341"/>
      <c r="S53" s="339"/>
      <c r="T53" s="340"/>
      <c r="U53" s="368"/>
    </row>
    <row r="54" spans="1:21" x14ac:dyDescent="0.2">
      <c r="A54" s="18">
        <v>46</v>
      </c>
      <c r="B54" s="187"/>
      <c r="C54" s="19"/>
      <c r="D54" s="128"/>
      <c r="E54" s="326"/>
      <c r="F54" s="323"/>
      <c r="G54" s="360"/>
      <c r="H54" s="55"/>
      <c r="I54" s="176">
        <f>IF(E54&gt;0,VLOOKUP(B54,'A '!$B$5:$E$12,3,0))/100</f>
        <v>0</v>
      </c>
      <c r="J54" s="116">
        <f t="shared" si="2"/>
        <v>0</v>
      </c>
      <c r="K54" s="330"/>
      <c r="L54" s="331"/>
      <c r="M54" s="55"/>
      <c r="N54" s="176" t="str">
        <f>IF(ISBLANK(E54),"",VLOOKUP(B54,'A '!$B$5:$E$12,4,0)/100)</f>
        <v/>
      </c>
      <c r="O54" s="117">
        <f t="shared" si="3"/>
        <v>0</v>
      </c>
      <c r="P54" s="333"/>
      <c r="Q54" s="331"/>
      <c r="R54" s="341"/>
      <c r="S54" s="339"/>
      <c r="T54" s="340"/>
      <c r="U54" s="368"/>
    </row>
    <row r="55" spans="1:21" x14ac:dyDescent="0.2">
      <c r="A55" s="18">
        <v>47</v>
      </c>
      <c r="B55" s="187"/>
      <c r="C55" s="19"/>
      <c r="D55" s="128"/>
      <c r="E55" s="326"/>
      <c r="F55" s="323"/>
      <c r="G55" s="360"/>
      <c r="H55" s="55"/>
      <c r="I55" s="176">
        <f>IF(E55&gt;0,VLOOKUP(B55,'A '!$B$5:$E$12,3,0))/100</f>
        <v>0</v>
      </c>
      <c r="J55" s="116">
        <f t="shared" si="2"/>
        <v>0</v>
      </c>
      <c r="K55" s="330"/>
      <c r="L55" s="331"/>
      <c r="M55" s="55"/>
      <c r="N55" s="176" t="str">
        <f>IF(ISBLANK(E55),"",VLOOKUP(B55,'A '!$B$5:$E$12,4,0)/100)</f>
        <v/>
      </c>
      <c r="O55" s="117">
        <f t="shared" si="3"/>
        <v>0</v>
      </c>
      <c r="P55" s="333"/>
      <c r="Q55" s="331"/>
      <c r="R55" s="341"/>
      <c r="S55" s="339"/>
      <c r="T55" s="340"/>
      <c r="U55" s="368"/>
    </row>
    <row r="56" spans="1:21" x14ac:dyDescent="0.2">
      <c r="A56" s="18">
        <v>48</v>
      </c>
      <c r="B56" s="187"/>
      <c r="C56" s="19"/>
      <c r="D56" s="128"/>
      <c r="E56" s="326"/>
      <c r="F56" s="323"/>
      <c r="G56" s="360"/>
      <c r="H56" s="55"/>
      <c r="I56" s="176">
        <f>IF(E56&gt;0,VLOOKUP(B56,'A '!$B$5:$E$12,3,0))/100</f>
        <v>0</v>
      </c>
      <c r="J56" s="116">
        <f t="shared" si="2"/>
        <v>0</v>
      </c>
      <c r="K56" s="330"/>
      <c r="L56" s="331"/>
      <c r="M56" s="55"/>
      <c r="N56" s="176" t="str">
        <f>IF(ISBLANK(E56),"",VLOOKUP(B56,'A '!$B$5:$E$12,4,0)/100)</f>
        <v/>
      </c>
      <c r="O56" s="117">
        <f t="shared" si="3"/>
        <v>0</v>
      </c>
      <c r="P56" s="333"/>
      <c r="Q56" s="331"/>
      <c r="R56" s="341"/>
      <c r="S56" s="339"/>
      <c r="T56" s="340"/>
      <c r="U56" s="368"/>
    </row>
    <row r="57" spans="1:21" x14ac:dyDescent="0.2">
      <c r="A57" s="18">
        <v>49</v>
      </c>
      <c r="B57" s="187"/>
      <c r="C57" s="19"/>
      <c r="D57" s="128"/>
      <c r="E57" s="326"/>
      <c r="F57" s="323"/>
      <c r="G57" s="360"/>
      <c r="H57" s="55"/>
      <c r="I57" s="176">
        <f>IF(E57&gt;0,VLOOKUP(B57,'A '!$B$5:$E$12,3,0))/100</f>
        <v>0</v>
      </c>
      <c r="J57" s="116">
        <f t="shared" si="2"/>
        <v>0</v>
      </c>
      <c r="K57" s="330"/>
      <c r="L57" s="331"/>
      <c r="M57" s="55"/>
      <c r="N57" s="176" t="str">
        <f>IF(ISBLANK(E57),"",VLOOKUP(B57,'A '!$B$5:$E$12,4,0)/100)</f>
        <v/>
      </c>
      <c r="O57" s="117">
        <f t="shared" si="3"/>
        <v>0</v>
      </c>
      <c r="P57" s="333"/>
      <c r="Q57" s="331"/>
      <c r="R57" s="341"/>
      <c r="S57" s="339"/>
      <c r="T57" s="340"/>
      <c r="U57" s="368"/>
    </row>
    <row r="58" spans="1:21" x14ac:dyDescent="0.2">
      <c r="A58" s="18">
        <v>50</v>
      </c>
      <c r="B58" s="187"/>
      <c r="C58" s="19"/>
      <c r="D58" s="128"/>
      <c r="E58" s="326"/>
      <c r="F58" s="323"/>
      <c r="G58" s="360"/>
      <c r="H58" s="55"/>
      <c r="I58" s="176">
        <f>IF(E58&gt;0,VLOOKUP(B58,'A '!$B$5:$E$12,3,0))/100</f>
        <v>0</v>
      </c>
      <c r="J58" s="116">
        <f t="shared" si="2"/>
        <v>0</v>
      </c>
      <c r="K58" s="330"/>
      <c r="L58" s="331"/>
      <c r="M58" s="55"/>
      <c r="N58" s="176" t="str">
        <f>IF(ISBLANK(E58),"",VLOOKUP(B58,'A '!$B$5:$E$12,4,0)/100)</f>
        <v/>
      </c>
      <c r="O58" s="117">
        <f t="shared" si="3"/>
        <v>0</v>
      </c>
      <c r="P58" s="333"/>
      <c r="Q58" s="331"/>
      <c r="R58" s="341"/>
      <c r="S58" s="339"/>
      <c r="T58" s="340"/>
      <c r="U58" s="368"/>
    </row>
    <row r="59" spans="1:21" x14ac:dyDescent="0.2">
      <c r="A59" s="18">
        <v>51</v>
      </c>
      <c r="B59" s="187"/>
      <c r="C59" s="19"/>
      <c r="D59" s="128"/>
      <c r="E59" s="326"/>
      <c r="F59" s="323"/>
      <c r="G59" s="360"/>
      <c r="H59" s="55"/>
      <c r="I59" s="176">
        <f>IF(E59&gt;0,VLOOKUP(B59,'A '!$B$5:$E$12,3,0))/100</f>
        <v>0</v>
      </c>
      <c r="J59" s="116">
        <f t="shared" si="2"/>
        <v>0</v>
      </c>
      <c r="K59" s="330"/>
      <c r="L59" s="331"/>
      <c r="M59" s="55"/>
      <c r="N59" s="176" t="str">
        <f>IF(ISBLANK(E59),"",VLOOKUP(B59,'A '!$B$5:$E$12,4,0)/100)</f>
        <v/>
      </c>
      <c r="O59" s="117">
        <f t="shared" si="3"/>
        <v>0</v>
      </c>
      <c r="P59" s="333"/>
      <c r="Q59" s="331"/>
      <c r="R59" s="341"/>
      <c r="S59" s="339"/>
      <c r="T59" s="340"/>
      <c r="U59" s="368"/>
    </row>
    <row r="60" spans="1:21" x14ac:dyDescent="0.2">
      <c r="A60" s="18">
        <v>52</v>
      </c>
      <c r="B60" s="187"/>
      <c r="C60" s="19"/>
      <c r="D60" s="128"/>
      <c r="E60" s="326"/>
      <c r="F60" s="323"/>
      <c r="G60" s="360"/>
      <c r="H60" s="55"/>
      <c r="I60" s="176">
        <f>IF(E60&gt;0,VLOOKUP(B60,'A '!$B$5:$E$12,3,0))/100</f>
        <v>0</v>
      </c>
      <c r="J60" s="116">
        <f t="shared" si="2"/>
        <v>0</v>
      </c>
      <c r="K60" s="330"/>
      <c r="L60" s="331"/>
      <c r="M60" s="55"/>
      <c r="N60" s="176" t="str">
        <f>IF(ISBLANK(E60),"",VLOOKUP(B60,'A '!$B$5:$E$12,4,0)/100)</f>
        <v/>
      </c>
      <c r="O60" s="117">
        <f t="shared" si="3"/>
        <v>0</v>
      </c>
      <c r="P60" s="333"/>
      <c r="Q60" s="331"/>
      <c r="R60" s="341"/>
      <c r="S60" s="339"/>
      <c r="T60" s="340"/>
      <c r="U60" s="368"/>
    </row>
    <row r="61" spans="1:21" x14ac:dyDescent="0.2">
      <c r="A61" s="18">
        <v>53</v>
      </c>
      <c r="B61" s="187"/>
      <c r="C61" s="19"/>
      <c r="D61" s="128"/>
      <c r="E61" s="326"/>
      <c r="F61" s="323"/>
      <c r="G61" s="360"/>
      <c r="H61" s="55"/>
      <c r="I61" s="176">
        <f>IF(E61&gt;0,VLOOKUP(B61,'A '!$B$5:$E$12,3,0))/100</f>
        <v>0</v>
      </c>
      <c r="J61" s="116">
        <f t="shared" si="2"/>
        <v>0</v>
      </c>
      <c r="K61" s="330"/>
      <c r="L61" s="331"/>
      <c r="M61" s="55"/>
      <c r="N61" s="176" t="str">
        <f>IF(ISBLANK(E61),"",VLOOKUP(B61,'A '!$B$5:$E$12,4,0)/100)</f>
        <v/>
      </c>
      <c r="O61" s="117">
        <f t="shared" si="3"/>
        <v>0</v>
      </c>
      <c r="P61" s="333"/>
      <c r="Q61" s="331"/>
      <c r="R61" s="341"/>
      <c r="S61" s="339"/>
      <c r="T61" s="340"/>
      <c r="U61" s="368"/>
    </row>
    <row r="62" spans="1:21" x14ac:dyDescent="0.2">
      <c r="A62" s="18">
        <v>54</v>
      </c>
      <c r="B62" s="187"/>
      <c r="C62" s="19"/>
      <c r="D62" s="128"/>
      <c r="E62" s="326"/>
      <c r="F62" s="323"/>
      <c r="G62" s="360"/>
      <c r="H62" s="55"/>
      <c r="I62" s="176">
        <f>IF(E62&gt;0,VLOOKUP(B62,'A '!$B$5:$E$12,3,0))/100</f>
        <v>0</v>
      </c>
      <c r="J62" s="116">
        <f t="shared" si="2"/>
        <v>0</v>
      </c>
      <c r="K62" s="330"/>
      <c r="L62" s="331"/>
      <c r="M62" s="55"/>
      <c r="N62" s="176" t="str">
        <f>IF(ISBLANK(E62),"",VLOOKUP(B62,'A '!$B$5:$E$12,4,0)/100)</f>
        <v/>
      </c>
      <c r="O62" s="117">
        <f t="shared" si="3"/>
        <v>0</v>
      </c>
      <c r="P62" s="333"/>
      <c r="Q62" s="331"/>
      <c r="R62" s="341"/>
      <c r="S62" s="339"/>
      <c r="T62" s="340"/>
      <c r="U62" s="368"/>
    </row>
    <row r="63" spans="1:21" x14ac:dyDescent="0.2">
      <c r="A63" s="18">
        <v>55</v>
      </c>
      <c r="B63" s="187"/>
      <c r="C63" s="19"/>
      <c r="D63" s="128"/>
      <c r="E63" s="326"/>
      <c r="F63" s="323"/>
      <c r="G63" s="360"/>
      <c r="H63" s="55"/>
      <c r="I63" s="176">
        <f>IF(E63&gt;0,VLOOKUP(B63,'A '!$B$5:$E$12,3,0))/100</f>
        <v>0</v>
      </c>
      <c r="J63" s="116">
        <f t="shared" si="2"/>
        <v>0</v>
      </c>
      <c r="K63" s="330"/>
      <c r="L63" s="331"/>
      <c r="M63" s="55"/>
      <c r="N63" s="176" t="str">
        <f>IF(ISBLANK(E63),"",VLOOKUP(B63,'A '!$B$5:$E$12,4,0)/100)</f>
        <v/>
      </c>
      <c r="O63" s="117">
        <f t="shared" si="3"/>
        <v>0</v>
      </c>
      <c r="P63" s="333"/>
      <c r="Q63" s="331"/>
      <c r="R63" s="341"/>
      <c r="S63" s="339"/>
      <c r="T63" s="340"/>
      <c r="U63" s="368"/>
    </row>
    <row r="64" spans="1:21" x14ac:dyDescent="0.2">
      <c r="A64" s="18">
        <v>56</v>
      </c>
      <c r="B64" s="187"/>
      <c r="C64" s="19"/>
      <c r="D64" s="128"/>
      <c r="E64" s="326"/>
      <c r="F64" s="323"/>
      <c r="G64" s="360"/>
      <c r="H64" s="55"/>
      <c r="I64" s="176">
        <f>IF(E64&gt;0,VLOOKUP(B64,'A '!$B$5:$E$12,3,0))/100</f>
        <v>0</v>
      </c>
      <c r="J64" s="116">
        <f t="shared" si="2"/>
        <v>0</v>
      </c>
      <c r="K64" s="330"/>
      <c r="L64" s="331"/>
      <c r="M64" s="55"/>
      <c r="N64" s="176" t="str">
        <f>IF(ISBLANK(E64),"",VLOOKUP(B64,'A '!$B$5:$E$12,4,0)/100)</f>
        <v/>
      </c>
      <c r="O64" s="117">
        <f t="shared" si="3"/>
        <v>0</v>
      </c>
      <c r="P64" s="333"/>
      <c r="Q64" s="331"/>
      <c r="R64" s="341"/>
      <c r="S64" s="339"/>
      <c r="T64" s="340"/>
      <c r="U64" s="368"/>
    </row>
    <row r="65" spans="1:21" x14ac:dyDescent="0.2">
      <c r="A65" s="18">
        <v>57</v>
      </c>
      <c r="B65" s="187"/>
      <c r="C65" s="19"/>
      <c r="D65" s="128"/>
      <c r="E65" s="326"/>
      <c r="F65" s="323"/>
      <c r="G65" s="360"/>
      <c r="H65" s="55"/>
      <c r="I65" s="176">
        <f>IF(E65&gt;0,VLOOKUP(B65,'A '!$B$5:$E$12,3,0))/100</f>
        <v>0</v>
      </c>
      <c r="J65" s="116">
        <f t="shared" si="2"/>
        <v>0</v>
      </c>
      <c r="K65" s="330"/>
      <c r="L65" s="331"/>
      <c r="M65" s="55"/>
      <c r="N65" s="176" t="str">
        <f>IF(ISBLANK(E65),"",VLOOKUP(B65,'A '!$B$5:$E$12,4,0)/100)</f>
        <v/>
      </c>
      <c r="O65" s="117">
        <f t="shared" si="3"/>
        <v>0</v>
      </c>
      <c r="P65" s="333"/>
      <c r="Q65" s="331"/>
      <c r="R65" s="341"/>
      <c r="S65" s="339"/>
      <c r="T65" s="340"/>
      <c r="U65" s="368"/>
    </row>
    <row r="66" spans="1:21" x14ac:dyDescent="0.2">
      <c r="A66" s="18">
        <v>58</v>
      </c>
      <c r="B66" s="187"/>
      <c r="C66" s="19"/>
      <c r="D66" s="128"/>
      <c r="E66" s="326"/>
      <c r="F66" s="323"/>
      <c r="G66" s="360"/>
      <c r="H66" s="55"/>
      <c r="I66" s="176">
        <f>IF(E66&gt;0,VLOOKUP(B66,'A '!$B$5:$E$12,3,0))/100</f>
        <v>0</v>
      </c>
      <c r="J66" s="116">
        <f t="shared" si="2"/>
        <v>0</v>
      </c>
      <c r="K66" s="330"/>
      <c r="L66" s="331"/>
      <c r="M66" s="55"/>
      <c r="N66" s="176" t="str">
        <f>IF(ISBLANK(E66),"",VLOOKUP(B66,'A '!$B$5:$E$12,4,0)/100)</f>
        <v/>
      </c>
      <c r="O66" s="117">
        <f t="shared" si="3"/>
        <v>0</v>
      </c>
      <c r="P66" s="333"/>
      <c r="Q66" s="331"/>
      <c r="R66" s="341"/>
      <c r="S66" s="339"/>
      <c r="T66" s="340"/>
      <c r="U66" s="368"/>
    </row>
    <row r="67" spans="1:21" x14ac:dyDescent="0.2">
      <c r="A67" s="18">
        <v>59</v>
      </c>
      <c r="B67" s="187"/>
      <c r="C67" s="19"/>
      <c r="D67" s="128"/>
      <c r="E67" s="326"/>
      <c r="F67" s="323"/>
      <c r="G67" s="360"/>
      <c r="H67" s="55"/>
      <c r="I67" s="176">
        <f>IF(E67&gt;0,VLOOKUP(B67,'A '!$B$5:$E$12,3,0))/100</f>
        <v>0</v>
      </c>
      <c r="J67" s="116">
        <f t="shared" si="2"/>
        <v>0</v>
      </c>
      <c r="K67" s="330"/>
      <c r="L67" s="331"/>
      <c r="M67" s="55"/>
      <c r="N67" s="176" t="str">
        <f>IF(ISBLANK(E67),"",VLOOKUP(B67,'A '!$B$5:$E$12,4,0)/100)</f>
        <v/>
      </c>
      <c r="O67" s="117">
        <f t="shared" si="3"/>
        <v>0</v>
      </c>
      <c r="P67" s="333"/>
      <c r="Q67" s="331"/>
      <c r="R67" s="341"/>
      <c r="S67" s="339"/>
      <c r="T67" s="340"/>
      <c r="U67" s="368"/>
    </row>
    <row r="68" spans="1:21" x14ac:dyDescent="0.2">
      <c r="A68" s="18">
        <v>60</v>
      </c>
      <c r="B68" s="187"/>
      <c r="C68" s="19"/>
      <c r="D68" s="128"/>
      <c r="E68" s="326"/>
      <c r="F68" s="323"/>
      <c r="G68" s="360"/>
      <c r="H68" s="55"/>
      <c r="I68" s="176">
        <f>IF(E68&gt;0,VLOOKUP(B68,'A '!$B$5:$E$12,3,0))/100</f>
        <v>0</v>
      </c>
      <c r="J68" s="116">
        <f t="shared" si="2"/>
        <v>0</v>
      </c>
      <c r="K68" s="330"/>
      <c r="L68" s="331"/>
      <c r="M68" s="55"/>
      <c r="N68" s="176" t="str">
        <f>IF(ISBLANK(E68),"",VLOOKUP(B68,'A '!$B$5:$E$12,4,0)/100)</f>
        <v/>
      </c>
      <c r="O68" s="117">
        <f t="shared" si="3"/>
        <v>0</v>
      </c>
      <c r="P68" s="333"/>
      <c r="Q68" s="331"/>
      <c r="R68" s="341"/>
      <c r="S68" s="339"/>
      <c r="T68" s="340"/>
      <c r="U68" s="368"/>
    </row>
    <row r="69" spans="1:21" x14ac:dyDescent="0.2">
      <c r="A69" s="18">
        <v>61</v>
      </c>
      <c r="B69" s="187"/>
      <c r="C69" s="19"/>
      <c r="D69" s="128"/>
      <c r="E69" s="326"/>
      <c r="F69" s="323"/>
      <c r="G69" s="360"/>
      <c r="H69" s="55"/>
      <c r="I69" s="176">
        <f>IF(E69&gt;0,VLOOKUP(B69,'A '!$B$5:$E$12,3,0))/100</f>
        <v>0</v>
      </c>
      <c r="J69" s="116">
        <f t="shared" si="2"/>
        <v>0</v>
      </c>
      <c r="K69" s="330"/>
      <c r="L69" s="331"/>
      <c r="M69" s="55"/>
      <c r="N69" s="176" t="str">
        <f>IF(ISBLANK(E69),"",VLOOKUP(B69,'A '!$B$5:$E$12,4,0)/100)</f>
        <v/>
      </c>
      <c r="O69" s="117">
        <f t="shared" si="3"/>
        <v>0</v>
      </c>
      <c r="P69" s="333"/>
      <c r="Q69" s="331"/>
      <c r="R69" s="341"/>
      <c r="S69" s="339"/>
      <c r="T69" s="340"/>
      <c r="U69" s="368"/>
    </row>
    <row r="70" spans="1:21" x14ac:dyDescent="0.2">
      <c r="A70" s="18">
        <v>62</v>
      </c>
      <c r="B70" s="187"/>
      <c r="C70" s="19"/>
      <c r="D70" s="128"/>
      <c r="E70" s="326"/>
      <c r="F70" s="323"/>
      <c r="G70" s="360"/>
      <c r="H70" s="55"/>
      <c r="I70" s="176">
        <f>IF(E70&gt;0,VLOOKUP(B70,'A '!$B$5:$E$12,3,0))/100</f>
        <v>0</v>
      </c>
      <c r="J70" s="116">
        <f t="shared" si="2"/>
        <v>0</v>
      </c>
      <c r="K70" s="332"/>
      <c r="L70" s="331"/>
      <c r="M70" s="55"/>
      <c r="N70" s="176" t="str">
        <f>IF(ISBLANK(E70),"",VLOOKUP(B70,'A '!$B$5:$E$12,4,0)/100)</f>
        <v/>
      </c>
      <c r="O70" s="117">
        <f t="shared" si="3"/>
        <v>0</v>
      </c>
      <c r="P70" s="335"/>
      <c r="Q70" s="331"/>
      <c r="R70" s="341"/>
      <c r="S70" s="339"/>
      <c r="T70" s="340"/>
      <c r="U70" s="368"/>
    </row>
    <row r="71" spans="1:21" x14ac:dyDescent="0.2">
      <c r="A71" s="18">
        <v>63</v>
      </c>
      <c r="B71" s="187"/>
      <c r="C71" s="19"/>
      <c r="D71" s="128"/>
      <c r="E71" s="326"/>
      <c r="F71" s="323"/>
      <c r="G71" s="360"/>
      <c r="H71" s="55"/>
      <c r="I71" s="176">
        <f>IF(E71&gt;0,VLOOKUP(B71,'A '!$B$5:$E$12,3,0))/100</f>
        <v>0</v>
      </c>
      <c r="J71" s="116">
        <f t="shared" si="2"/>
        <v>0</v>
      </c>
      <c r="K71" s="332"/>
      <c r="L71" s="331"/>
      <c r="M71" s="55"/>
      <c r="N71" s="176" t="str">
        <f>IF(ISBLANK(E71),"",VLOOKUP(B71,'A '!$B$5:$E$12,4,0)/100)</f>
        <v/>
      </c>
      <c r="O71" s="117">
        <f t="shared" si="3"/>
        <v>0</v>
      </c>
      <c r="P71" s="335"/>
      <c r="Q71" s="331"/>
      <c r="R71" s="341"/>
      <c r="S71" s="339"/>
      <c r="T71" s="340"/>
      <c r="U71" s="368"/>
    </row>
    <row r="72" spans="1:21" x14ac:dyDescent="0.2">
      <c r="A72" s="18">
        <v>64</v>
      </c>
      <c r="B72" s="187"/>
      <c r="C72" s="19"/>
      <c r="D72" s="128"/>
      <c r="E72" s="326"/>
      <c r="F72" s="323"/>
      <c r="G72" s="360"/>
      <c r="H72" s="55"/>
      <c r="I72" s="176">
        <f>IF(E72&gt;0,VLOOKUP(B72,'A '!$B$5:$E$12,3,0))/100</f>
        <v>0</v>
      </c>
      <c r="J72" s="116">
        <f t="shared" si="2"/>
        <v>0</v>
      </c>
      <c r="K72" s="332"/>
      <c r="L72" s="331"/>
      <c r="M72" s="55"/>
      <c r="N72" s="176" t="str">
        <f>IF(ISBLANK(E72),"",VLOOKUP(B72,'A '!$B$5:$E$12,4,0)/100)</f>
        <v/>
      </c>
      <c r="O72" s="117">
        <f t="shared" si="3"/>
        <v>0</v>
      </c>
      <c r="P72" s="335"/>
      <c r="Q72" s="331"/>
      <c r="R72" s="341"/>
      <c r="S72" s="339"/>
      <c r="T72" s="340"/>
      <c r="U72" s="368"/>
    </row>
    <row r="73" spans="1:21" x14ac:dyDescent="0.2">
      <c r="A73" s="18">
        <v>65</v>
      </c>
      <c r="B73" s="187"/>
      <c r="C73" s="127"/>
      <c r="D73" s="128"/>
      <c r="E73" s="326"/>
      <c r="F73" s="323"/>
      <c r="G73" s="360"/>
      <c r="H73" s="55"/>
      <c r="I73" s="176">
        <f>IF(E73&gt;0,VLOOKUP(B73,'A '!$B$5:$E$12,3,0))/100</f>
        <v>0</v>
      </c>
      <c r="J73" s="116">
        <f t="shared" ref="J73:J98" si="4">IF(ISNUMBER(E73),E73*I73,0)</f>
        <v>0</v>
      </c>
      <c r="K73" s="332"/>
      <c r="L73" s="331"/>
      <c r="M73" s="55"/>
      <c r="N73" s="176" t="str">
        <f>IF(ISBLANK(E73),"",VLOOKUP(B73,'A '!$B$5:$E$12,4,0)/100)</f>
        <v/>
      </c>
      <c r="O73" s="117">
        <f t="shared" ref="O73:O98" si="5">IF(ISNUMBER(E73),E73*N73,0)</f>
        <v>0</v>
      </c>
      <c r="P73" s="335"/>
      <c r="Q73" s="331"/>
      <c r="R73" s="341"/>
      <c r="S73" s="339"/>
      <c r="T73" s="340"/>
      <c r="U73" s="368"/>
    </row>
    <row r="74" spans="1:21" x14ac:dyDescent="0.2">
      <c r="A74" s="18">
        <v>66</v>
      </c>
      <c r="B74" s="187"/>
      <c r="C74" s="19"/>
      <c r="D74" s="128"/>
      <c r="E74" s="326"/>
      <c r="F74" s="323"/>
      <c r="G74" s="360"/>
      <c r="H74" s="19"/>
      <c r="I74" s="176">
        <f>IF(E74&gt;0,VLOOKUP(B74,'A '!$B$5:$E$12,3,0))/100</f>
        <v>0</v>
      </c>
      <c r="J74" s="116">
        <f t="shared" si="4"/>
        <v>0</v>
      </c>
      <c r="K74" s="332"/>
      <c r="L74" s="331"/>
      <c r="M74" s="55"/>
      <c r="N74" s="176" t="str">
        <f>IF(ISBLANK(E74),"",VLOOKUP(B74,'A '!$B$5:$E$12,4,0)/100)</f>
        <v/>
      </c>
      <c r="O74" s="117">
        <f t="shared" si="5"/>
        <v>0</v>
      </c>
      <c r="P74" s="335"/>
      <c r="Q74" s="331"/>
      <c r="R74" s="341"/>
      <c r="S74" s="339"/>
      <c r="T74" s="340"/>
      <c r="U74" s="368"/>
    </row>
    <row r="75" spans="1:21" x14ac:dyDescent="0.2">
      <c r="A75" s="18">
        <v>67</v>
      </c>
      <c r="B75" s="187"/>
      <c r="C75" s="19"/>
      <c r="D75" s="128"/>
      <c r="E75" s="326"/>
      <c r="F75" s="323"/>
      <c r="G75" s="360"/>
      <c r="H75" s="19"/>
      <c r="I75" s="176">
        <f>IF(E75&gt;0,VLOOKUP(B75,'A '!$B$5:$E$12,3,0))/100</f>
        <v>0</v>
      </c>
      <c r="J75" s="116">
        <f t="shared" si="4"/>
        <v>0</v>
      </c>
      <c r="K75" s="332"/>
      <c r="L75" s="331"/>
      <c r="M75" s="55"/>
      <c r="N75" s="176" t="str">
        <f>IF(ISBLANK(E75),"",VLOOKUP(B75,'A '!$B$5:$E$12,4,0)/100)</f>
        <v/>
      </c>
      <c r="O75" s="117">
        <f t="shared" si="5"/>
        <v>0</v>
      </c>
      <c r="P75" s="335"/>
      <c r="Q75" s="331"/>
      <c r="R75" s="341"/>
      <c r="S75" s="339"/>
      <c r="T75" s="340"/>
      <c r="U75" s="368"/>
    </row>
    <row r="76" spans="1:21" x14ac:dyDescent="0.2">
      <c r="A76" s="18">
        <v>68</v>
      </c>
      <c r="B76" s="187"/>
      <c r="C76" s="19"/>
      <c r="D76" s="128"/>
      <c r="E76" s="326"/>
      <c r="F76" s="323"/>
      <c r="G76" s="360"/>
      <c r="H76" s="19"/>
      <c r="I76" s="176">
        <f>IF(E76&gt;0,VLOOKUP(B76,'A '!$B$5:$E$12,3,0))/100</f>
        <v>0</v>
      </c>
      <c r="J76" s="116">
        <f t="shared" si="4"/>
        <v>0</v>
      </c>
      <c r="K76" s="332"/>
      <c r="L76" s="331"/>
      <c r="M76" s="19"/>
      <c r="N76" s="176" t="str">
        <f>IF(ISBLANK(E76),"",VLOOKUP(B76,'A '!$B$5:$E$12,4,0)/100)</f>
        <v/>
      </c>
      <c r="O76" s="117">
        <f t="shared" si="5"/>
        <v>0</v>
      </c>
      <c r="P76" s="335"/>
      <c r="Q76" s="331"/>
      <c r="R76" s="341"/>
      <c r="S76" s="339"/>
      <c r="T76" s="340"/>
      <c r="U76" s="368"/>
    </row>
    <row r="77" spans="1:21" x14ac:dyDescent="0.2">
      <c r="A77" s="18">
        <v>69</v>
      </c>
      <c r="B77" s="187"/>
      <c r="C77" s="19"/>
      <c r="D77" s="128"/>
      <c r="E77" s="326"/>
      <c r="F77" s="323"/>
      <c r="G77" s="360"/>
      <c r="H77" s="19"/>
      <c r="I77" s="176">
        <f>IF(E77&gt;0,VLOOKUP(B77,'A '!$B$5:$E$12,3,0))/100</f>
        <v>0</v>
      </c>
      <c r="J77" s="116">
        <f t="shared" si="4"/>
        <v>0</v>
      </c>
      <c r="K77" s="332"/>
      <c r="L77" s="331"/>
      <c r="M77" s="19"/>
      <c r="N77" s="176" t="str">
        <f>IF(ISBLANK(E77),"",VLOOKUP(B77,'A '!$B$5:$E$12,4,0)/100)</f>
        <v/>
      </c>
      <c r="O77" s="117">
        <f t="shared" si="5"/>
        <v>0</v>
      </c>
      <c r="P77" s="335"/>
      <c r="Q77" s="331"/>
      <c r="R77" s="341"/>
      <c r="S77" s="339"/>
      <c r="T77" s="340"/>
      <c r="U77" s="368"/>
    </row>
    <row r="78" spans="1:21" x14ac:dyDescent="0.2">
      <c r="A78" s="18">
        <v>70</v>
      </c>
      <c r="B78" s="187"/>
      <c r="C78" s="19"/>
      <c r="D78" s="128"/>
      <c r="E78" s="326"/>
      <c r="F78" s="323"/>
      <c r="G78" s="360"/>
      <c r="H78" s="19"/>
      <c r="I78" s="176">
        <f>IF(E78&gt;0,VLOOKUP(B78,'A '!$B$5:$E$12,3,0))/100</f>
        <v>0</v>
      </c>
      <c r="J78" s="116">
        <f t="shared" si="4"/>
        <v>0</v>
      </c>
      <c r="K78" s="332"/>
      <c r="L78" s="331"/>
      <c r="M78" s="19"/>
      <c r="N78" s="176" t="str">
        <f>IF(ISBLANK(E78),"",VLOOKUP(B78,'A '!$B$5:$E$12,4,0)/100)</f>
        <v/>
      </c>
      <c r="O78" s="117">
        <f t="shared" si="5"/>
        <v>0</v>
      </c>
      <c r="P78" s="335"/>
      <c r="Q78" s="331"/>
      <c r="R78" s="341"/>
      <c r="S78" s="339"/>
      <c r="T78" s="340"/>
      <c r="U78" s="368"/>
    </row>
    <row r="79" spans="1:21" x14ac:dyDescent="0.2">
      <c r="A79" s="18">
        <v>71</v>
      </c>
      <c r="B79" s="187"/>
      <c r="C79" s="19"/>
      <c r="D79" s="128"/>
      <c r="E79" s="326"/>
      <c r="F79" s="323"/>
      <c r="G79" s="360"/>
      <c r="H79" s="19"/>
      <c r="I79" s="176">
        <f>IF(E79&gt;0,VLOOKUP(B79,'A '!$B$5:$E$12,3,0))/100</f>
        <v>0</v>
      </c>
      <c r="J79" s="116">
        <f t="shared" si="4"/>
        <v>0</v>
      </c>
      <c r="K79" s="332"/>
      <c r="L79" s="331"/>
      <c r="M79" s="19"/>
      <c r="N79" s="176" t="str">
        <f>IF(ISBLANK(E79),"",VLOOKUP(B79,'A '!$B$5:$E$12,4,0)/100)</f>
        <v/>
      </c>
      <c r="O79" s="117">
        <f t="shared" si="5"/>
        <v>0</v>
      </c>
      <c r="P79" s="335"/>
      <c r="Q79" s="331"/>
      <c r="R79" s="341"/>
      <c r="S79" s="339"/>
      <c r="T79" s="340"/>
      <c r="U79" s="368"/>
    </row>
    <row r="80" spans="1:21" x14ac:dyDescent="0.2">
      <c r="A80" s="18">
        <v>72</v>
      </c>
      <c r="B80" s="187"/>
      <c r="C80" s="19"/>
      <c r="D80" s="128"/>
      <c r="E80" s="326"/>
      <c r="F80" s="323"/>
      <c r="G80" s="360"/>
      <c r="H80" s="19"/>
      <c r="I80" s="176">
        <f>IF(E80&gt;0,VLOOKUP(B80,'A '!$B$5:$E$12,3,0))/100</f>
        <v>0</v>
      </c>
      <c r="J80" s="116">
        <f t="shared" si="4"/>
        <v>0</v>
      </c>
      <c r="K80" s="332"/>
      <c r="L80" s="331"/>
      <c r="M80" s="19"/>
      <c r="N80" s="176" t="str">
        <f>IF(ISBLANK(E80),"",VLOOKUP(B80,'A '!$B$5:$E$12,4,0)/100)</f>
        <v/>
      </c>
      <c r="O80" s="117">
        <f t="shared" si="5"/>
        <v>0</v>
      </c>
      <c r="P80" s="335"/>
      <c r="Q80" s="331"/>
      <c r="R80" s="341"/>
      <c r="S80" s="339"/>
      <c r="T80" s="340"/>
      <c r="U80" s="368"/>
    </row>
    <row r="81" spans="1:21" x14ac:dyDescent="0.2">
      <c r="A81" s="18">
        <v>73</v>
      </c>
      <c r="B81" s="187"/>
      <c r="C81" s="19"/>
      <c r="D81" s="128"/>
      <c r="E81" s="326"/>
      <c r="F81" s="323"/>
      <c r="G81" s="360"/>
      <c r="H81" s="19"/>
      <c r="I81" s="176">
        <f>IF(E81&gt;0,VLOOKUP(B81,'A '!$B$5:$E$12,3,0))/100</f>
        <v>0</v>
      </c>
      <c r="J81" s="116">
        <f t="shared" si="4"/>
        <v>0</v>
      </c>
      <c r="K81" s="332"/>
      <c r="L81" s="331"/>
      <c r="M81" s="19"/>
      <c r="N81" s="176" t="str">
        <f>IF(ISBLANK(E81),"",VLOOKUP(B81,'A '!$B$5:$E$12,4,0)/100)</f>
        <v/>
      </c>
      <c r="O81" s="117">
        <f t="shared" si="5"/>
        <v>0</v>
      </c>
      <c r="P81" s="335"/>
      <c r="Q81" s="331"/>
      <c r="R81" s="341"/>
      <c r="S81" s="339"/>
      <c r="T81" s="340"/>
      <c r="U81" s="368"/>
    </row>
    <row r="82" spans="1:21" x14ac:dyDescent="0.2">
      <c r="A82" s="18">
        <v>74</v>
      </c>
      <c r="B82" s="187"/>
      <c r="C82" s="19"/>
      <c r="D82" s="128"/>
      <c r="E82" s="326"/>
      <c r="F82" s="323"/>
      <c r="G82" s="360"/>
      <c r="H82" s="19"/>
      <c r="I82" s="176">
        <f>IF(E82&gt;0,VLOOKUP(B82,'A '!$B$5:$E$12,3,0))/100</f>
        <v>0</v>
      </c>
      <c r="J82" s="116">
        <f t="shared" si="4"/>
        <v>0</v>
      </c>
      <c r="K82" s="332"/>
      <c r="L82" s="331"/>
      <c r="M82" s="19"/>
      <c r="N82" s="176" t="str">
        <f>IF(ISBLANK(E82),"",VLOOKUP(B82,'A '!$B$5:$E$12,4,0)/100)</f>
        <v/>
      </c>
      <c r="O82" s="117">
        <f t="shared" si="5"/>
        <v>0</v>
      </c>
      <c r="P82" s="335"/>
      <c r="Q82" s="331"/>
      <c r="R82" s="341"/>
      <c r="S82" s="339"/>
      <c r="T82" s="340"/>
      <c r="U82" s="368"/>
    </row>
    <row r="83" spans="1:21" x14ac:dyDescent="0.2">
      <c r="A83" s="18">
        <v>75</v>
      </c>
      <c r="B83" s="187"/>
      <c r="C83" s="19"/>
      <c r="D83" s="128"/>
      <c r="E83" s="326"/>
      <c r="F83" s="323"/>
      <c r="G83" s="360"/>
      <c r="H83" s="19"/>
      <c r="I83" s="176">
        <f>IF(E83&gt;0,VLOOKUP(B83,'A '!$B$5:$E$12,3,0))/100</f>
        <v>0</v>
      </c>
      <c r="J83" s="116">
        <f t="shared" si="4"/>
        <v>0</v>
      </c>
      <c r="K83" s="332"/>
      <c r="L83" s="331"/>
      <c r="M83" s="19"/>
      <c r="N83" s="176" t="str">
        <f>IF(ISBLANK(E83),"",VLOOKUP(B83,'A '!$B$5:$E$12,4,0)/100)</f>
        <v/>
      </c>
      <c r="O83" s="117">
        <f t="shared" si="5"/>
        <v>0</v>
      </c>
      <c r="P83" s="335"/>
      <c r="Q83" s="331"/>
      <c r="R83" s="341"/>
      <c r="S83" s="339"/>
      <c r="T83" s="340"/>
      <c r="U83" s="368"/>
    </row>
    <row r="84" spans="1:21" x14ac:dyDescent="0.2">
      <c r="A84" s="18">
        <v>76</v>
      </c>
      <c r="B84" s="187"/>
      <c r="C84" s="19"/>
      <c r="D84" s="128"/>
      <c r="E84" s="326"/>
      <c r="F84" s="323"/>
      <c r="G84" s="360"/>
      <c r="H84" s="19"/>
      <c r="I84" s="176">
        <f>IF(E84&gt;0,VLOOKUP(B84,'A '!$B$5:$E$12,3,0))/100</f>
        <v>0</v>
      </c>
      <c r="J84" s="116">
        <f t="shared" si="4"/>
        <v>0</v>
      </c>
      <c r="K84" s="332"/>
      <c r="L84" s="331"/>
      <c r="M84" s="19"/>
      <c r="N84" s="176" t="str">
        <f>IF(ISBLANK(E84),"",VLOOKUP(B84,'A '!$B$5:$E$12,4,0)/100)</f>
        <v/>
      </c>
      <c r="O84" s="117">
        <f t="shared" si="5"/>
        <v>0</v>
      </c>
      <c r="P84" s="335"/>
      <c r="Q84" s="331"/>
      <c r="R84" s="341"/>
      <c r="S84" s="339"/>
      <c r="T84" s="340"/>
      <c r="U84" s="368"/>
    </row>
    <row r="85" spans="1:21" x14ac:dyDescent="0.2">
      <c r="A85" s="18">
        <v>77</v>
      </c>
      <c r="B85" s="187"/>
      <c r="C85" s="19"/>
      <c r="D85" s="128"/>
      <c r="E85" s="326"/>
      <c r="F85" s="323"/>
      <c r="G85" s="360"/>
      <c r="H85" s="19"/>
      <c r="I85" s="176">
        <f>IF(E85&gt;0,VLOOKUP(B85,'A '!$B$5:$E$12,3,0))/100</f>
        <v>0</v>
      </c>
      <c r="J85" s="116">
        <f t="shared" si="4"/>
        <v>0</v>
      </c>
      <c r="K85" s="332"/>
      <c r="L85" s="331"/>
      <c r="M85" s="19"/>
      <c r="N85" s="176" t="str">
        <f>IF(ISBLANK(E85),"",VLOOKUP(B85,'A '!$B$5:$E$12,4,0)/100)</f>
        <v/>
      </c>
      <c r="O85" s="117">
        <f t="shared" si="5"/>
        <v>0</v>
      </c>
      <c r="P85" s="335"/>
      <c r="Q85" s="331"/>
      <c r="R85" s="341"/>
      <c r="S85" s="339"/>
      <c r="T85" s="340"/>
      <c r="U85" s="368"/>
    </row>
    <row r="86" spans="1:21" x14ac:dyDescent="0.2">
      <c r="A86" s="18">
        <v>78</v>
      </c>
      <c r="B86" s="187"/>
      <c r="C86" s="19"/>
      <c r="D86" s="128"/>
      <c r="E86" s="326"/>
      <c r="F86" s="323"/>
      <c r="G86" s="360"/>
      <c r="H86" s="19"/>
      <c r="I86" s="176">
        <f>IF(E86&gt;0,VLOOKUP(B86,'A '!$B$5:$E$12,3,0))/100</f>
        <v>0</v>
      </c>
      <c r="J86" s="116">
        <f t="shared" si="4"/>
        <v>0</v>
      </c>
      <c r="K86" s="332"/>
      <c r="L86" s="331"/>
      <c r="M86" s="19"/>
      <c r="N86" s="176" t="str">
        <f>IF(ISBLANK(E86),"",VLOOKUP(B86,'A '!$B$5:$E$12,4,0)/100)</f>
        <v/>
      </c>
      <c r="O86" s="117">
        <f t="shared" si="5"/>
        <v>0</v>
      </c>
      <c r="P86" s="335"/>
      <c r="Q86" s="331"/>
      <c r="R86" s="341"/>
      <c r="S86" s="339"/>
      <c r="T86" s="340"/>
      <c r="U86" s="368"/>
    </row>
    <row r="87" spans="1:21" x14ac:dyDescent="0.2">
      <c r="A87" s="18">
        <v>79</v>
      </c>
      <c r="B87" s="187"/>
      <c r="C87" s="19"/>
      <c r="D87" s="128"/>
      <c r="E87" s="326"/>
      <c r="F87" s="323"/>
      <c r="G87" s="360"/>
      <c r="H87" s="19"/>
      <c r="I87" s="176">
        <f>IF(E87&gt;0,VLOOKUP(B87,'A '!$B$5:$E$12,3,0))/100</f>
        <v>0</v>
      </c>
      <c r="J87" s="116">
        <f t="shared" si="4"/>
        <v>0</v>
      </c>
      <c r="K87" s="332"/>
      <c r="L87" s="331"/>
      <c r="M87" s="19"/>
      <c r="N87" s="176" t="str">
        <f>IF(ISBLANK(E87),"",VLOOKUP(B87,'A '!$B$5:$E$12,4,0)/100)</f>
        <v/>
      </c>
      <c r="O87" s="117">
        <f t="shared" si="5"/>
        <v>0</v>
      </c>
      <c r="P87" s="335"/>
      <c r="Q87" s="331"/>
      <c r="R87" s="341"/>
      <c r="S87" s="339"/>
      <c r="T87" s="340"/>
      <c r="U87" s="368"/>
    </row>
    <row r="88" spans="1:21" x14ac:dyDescent="0.2">
      <c r="A88" s="18">
        <v>80</v>
      </c>
      <c r="B88" s="187"/>
      <c r="C88" s="19"/>
      <c r="D88" s="128"/>
      <c r="E88" s="326"/>
      <c r="F88" s="323"/>
      <c r="G88" s="360"/>
      <c r="H88" s="19"/>
      <c r="I88" s="176">
        <f>IF(E88&gt;0,VLOOKUP(B88,'A '!$B$5:$E$12,3,0))/100</f>
        <v>0</v>
      </c>
      <c r="J88" s="116">
        <f t="shared" si="4"/>
        <v>0</v>
      </c>
      <c r="K88" s="332"/>
      <c r="L88" s="331"/>
      <c r="M88" s="19"/>
      <c r="N88" s="176" t="str">
        <f>IF(ISBLANK(E88),"",VLOOKUP(B88,'A '!$B$5:$E$12,4,0)/100)</f>
        <v/>
      </c>
      <c r="O88" s="117">
        <f t="shared" si="5"/>
        <v>0</v>
      </c>
      <c r="P88" s="335"/>
      <c r="Q88" s="331"/>
      <c r="R88" s="341"/>
      <c r="S88" s="339"/>
      <c r="T88" s="340"/>
      <c r="U88" s="368"/>
    </row>
    <row r="89" spans="1:21" x14ac:dyDescent="0.2">
      <c r="A89" s="18">
        <v>81</v>
      </c>
      <c r="B89" s="187"/>
      <c r="C89" s="19"/>
      <c r="D89" s="128"/>
      <c r="E89" s="326"/>
      <c r="F89" s="323"/>
      <c r="G89" s="360"/>
      <c r="H89" s="19"/>
      <c r="I89" s="176">
        <f>IF(E89&gt;0,VLOOKUP(B89,'A '!$B$5:$E$12,3,0))/100</f>
        <v>0</v>
      </c>
      <c r="J89" s="116">
        <f t="shared" si="4"/>
        <v>0</v>
      </c>
      <c r="K89" s="332"/>
      <c r="L89" s="331"/>
      <c r="M89" s="19"/>
      <c r="N89" s="176" t="str">
        <f>IF(ISBLANK(E89),"",VLOOKUP(B89,'A '!$B$5:$E$12,4,0)/100)</f>
        <v/>
      </c>
      <c r="O89" s="117">
        <f t="shared" si="5"/>
        <v>0</v>
      </c>
      <c r="P89" s="335"/>
      <c r="Q89" s="331"/>
      <c r="R89" s="341"/>
      <c r="S89" s="339"/>
      <c r="T89" s="340"/>
      <c r="U89" s="368"/>
    </row>
    <row r="90" spans="1:21" x14ac:dyDescent="0.2">
      <c r="A90" s="18">
        <v>82</v>
      </c>
      <c r="B90" s="187"/>
      <c r="C90" s="19"/>
      <c r="D90" s="128"/>
      <c r="E90" s="326"/>
      <c r="F90" s="323"/>
      <c r="G90" s="360"/>
      <c r="H90" s="19"/>
      <c r="I90" s="176">
        <f>IF(E90&gt;0,VLOOKUP(B90,'A '!$B$5:$E$12,3,0))/100</f>
        <v>0</v>
      </c>
      <c r="J90" s="116">
        <f t="shared" si="4"/>
        <v>0</v>
      </c>
      <c r="K90" s="332"/>
      <c r="L90" s="331"/>
      <c r="M90" s="19"/>
      <c r="N90" s="176" t="str">
        <f>IF(ISBLANK(E90),"",VLOOKUP(B90,'A '!$B$5:$E$12,4,0)/100)</f>
        <v/>
      </c>
      <c r="O90" s="117">
        <f t="shared" si="5"/>
        <v>0</v>
      </c>
      <c r="P90" s="335"/>
      <c r="Q90" s="331"/>
      <c r="R90" s="341"/>
      <c r="S90" s="339"/>
      <c r="T90" s="340"/>
      <c r="U90" s="368"/>
    </row>
    <row r="91" spans="1:21" x14ac:dyDescent="0.2">
      <c r="A91" s="18">
        <v>83</v>
      </c>
      <c r="B91" s="187"/>
      <c r="C91" s="19"/>
      <c r="D91" s="128"/>
      <c r="E91" s="326"/>
      <c r="F91" s="323"/>
      <c r="G91" s="360"/>
      <c r="H91" s="19"/>
      <c r="I91" s="176">
        <f>IF(E91&gt;0,VLOOKUP(B91,'A '!$B$5:$E$12,3,0))/100</f>
        <v>0</v>
      </c>
      <c r="J91" s="116">
        <f t="shared" si="4"/>
        <v>0</v>
      </c>
      <c r="K91" s="332"/>
      <c r="L91" s="331"/>
      <c r="M91" s="19"/>
      <c r="N91" s="176" t="str">
        <f>IF(ISBLANK(E91),"",VLOOKUP(B91,'A '!$B$5:$E$12,4,0)/100)</f>
        <v/>
      </c>
      <c r="O91" s="117">
        <f t="shared" si="5"/>
        <v>0</v>
      </c>
      <c r="P91" s="335"/>
      <c r="Q91" s="331"/>
      <c r="R91" s="341"/>
      <c r="S91" s="339"/>
      <c r="T91" s="340"/>
      <c r="U91" s="368"/>
    </row>
    <row r="92" spans="1:21" x14ac:dyDescent="0.2">
      <c r="A92" s="18">
        <v>84</v>
      </c>
      <c r="B92" s="187"/>
      <c r="C92" s="19"/>
      <c r="D92" s="128"/>
      <c r="E92" s="326"/>
      <c r="F92" s="323"/>
      <c r="G92" s="360"/>
      <c r="H92" s="19"/>
      <c r="I92" s="176">
        <f>IF(E92&gt;0,VLOOKUP(B92,'A '!$B$5:$E$12,3,0))/100</f>
        <v>0</v>
      </c>
      <c r="J92" s="116">
        <f t="shared" si="4"/>
        <v>0</v>
      </c>
      <c r="K92" s="332"/>
      <c r="L92" s="331"/>
      <c r="M92" s="19"/>
      <c r="N92" s="176" t="str">
        <f>IF(ISBLANK(E92),"",VLOOKUP(B92,'A '!$B$5:$E$12,4,0)/100)</f>
        <v/>
      </c>
      <c r="O92" s="117">
        <f t="shared" si="5"/>
        <v>0</v>
      </c>
      <c r="P92" s="335"/>
      <c r="Q92" s="331"/>
      <c r="R92" s="341"/>
      <c r="S92" s="339"/>
      <c r="T92" s="340"/>
      <c r="U92" s="368"/>
    </row>
    <row r="93" spans="1:21" x14ac:dyDescent="0.2">
      <c r="A93" s="18">
        <v>85</v>
      </c>
      <c r="B93" s="187"/>
      <c r="C93" s="19"/>
      <c r="D93" s="128"/>
      <c r="E93" s="326"/>
      <c r="F93" s="323"/>
      <c r="G93" s="360"/>
      <c r="H93" s="19"/>
      <c r="I93" s="176">
        <f>IF(E93&gt;0,VLOOKUP(B93,'A '!$B$5:$E$12,3,0))/100</f>
        <v>0</v>
      </c>
      <c r="J93" s="116">
        <f t="shared" si="4"/>
        <v>0</v>
      </c>
      <c r="K93" s="332"/>
      <c r="L93" s="331"/>
      <c r="M93" s="19"/>
      <c r="N93" s="176" t="str">
        <f>IF(ISBLANK(E93),"",VLOOKUP(B93,'A '!$B$5:$E$12,4,0)/100)</f>
        <v/>
      </c>
      <c r="O93" s="117">
        <f t="shared" si="5"/>
        <v>0</v>
      </c>
      <c r="P93" s="335"/>
      <c r="Q93" s="331"/>
      <c r="R93" s="341"/>
      <c r="S93" s="339"/>
      <c r="T93" s="340"/>
      <c r="U93" s="368"/>
    </row>
    <row r="94" spans="1:21" x14ac:dyDescent="0.2">
      <c r="A94" s="18">
        <v>86</v>
      </c>
      <c r="B94" s="187"/>
      <c r="C94" s="19"/>
      <c r="D94" s="128"/>
      <c r="E94" s="326"/>
      <c r="F94" s="323"/>
      <c r="G94" s="360"/>
      <c r="H94" s="37"/>
      <c r="I94" s="176">
        <f>IF(E94&gt;0,VLOOKUP(B94,'A '!$B$5:$E$12,3,0))/100</f>
        <v>0</v>
      </c>
      <c r="J94" s="116">
        <f t="shared" si="4"/>
        <v>0</v>
      </c>
      <c r="K94" s="332"/>
      <c r="L94" s="331"/>
      <c r="M94" s="55"/>
      <c r="N94" s="176" t="str">
        <f>IF(ISBLANK(E94),"",VLOOKUP(B94,'A '!$B$5:$E$12,4,0)/100)</f>
        <v/>
      </c>
      <c r="O94" s="117">
        <f t="shared" si="5"/>
        <v>0</v>
      </c>
      <c r="P94" s="335"/>
      <c r="Q94" s="331"/>
      <c r="R94" s="341"/>
      <c r="S94" s="339"/>
      <c r="T94" s="340"/>
      <c r="U94" s="368"/>
    </row>
    <row r="95" spans="1:21" x14ac:dyDescent="0.2">
      <c r="A95" s="18">
        <v>87</v>
      </c>
      <c r="B95" s="187"/>
      <c r="C95" s="19"/>
      <c r="D95" s="128"/>
      <c r="E95" s="326"/>
      <c r="F95" s="323"/>
      <c r="G95" s="360"/>
      <c r="H95" s="37"/>
      <c r="I95" s="176">
        <f>IF(E95&gt;0,VLOOKUP(B95,'A '!$B$5:$E$12,3,0))/100</f>
        <v>0</v>
      </c>
      <c r="J95" s="116">
        <f t="shared" si="4"/>
        <v>0</v>
      </c>
      <c r="K95" s="332"/>
      <c r="L95" s="331"/>
      <c r="M95" s="55"/>
      <c r="N95" s="176" t="str">
        <f>IF(ISBLANK(E95),"",VLOOKUP(B95,'A '!$B$5:$E$12,4,0)/100)</f>
        <v/>
      </c>
      <c r="O95" s="117">
        <f t="shared" si="5"/>
        <v>0</v>
      </c>
      <c r="P95" s="335"/>
      <c r="Q95" s="331"/>
      <c r="R95" s="341"/>
      <c r="S95" s="339"/>
      <c r="T95" s="340"/>
      <c r="U95" s="368"/>
    </row>
    <row r="96" spans="1:21" x14ac:dyDescent="0.2">
      <c r="A96" s="18">
        <v>88</v>
      </c>
      <c r="B96" s="187"/>
      <c r="C96" s="19"/>
      <c r="D96" s="128"/>
      <c r="E96" s="326"/>
      <c r="F96" s="323"/>
      <c r="G96" s="360"/>
      <c r="H96" s="37"/>
      <c r="I96" s="176">
        <f>IF(E96&gt;0,VLOOKUP(B96,'A '!$B$5:$E$12,3,0))/100</f>
        <v>0</v>
      </c>
      <c r="J96" s="116">
        <f t="shared" si="4"/>
        <v>0</v>
      </c>
      <c r="K96" s="332"/>
      <c r="L96" s="331"/>
      <c r="M96" s="55"/>
      <c r="N96" s="176" t="str">
        <f>IF(ISBLANK(E96),"",VLOOKUP(B96,'A '!$B$5:$E$12,4,0)/100)</f>
        <v/>
      </c>
      <c r="O96" s="117">
        <f t="shared" si="5"/>
        <v>0</v>
      </c>
      <c r="P96" s="335"/>
      <c r="Q96" s="331"/>
      <c r="R96" s="341"/>
      <c r="S96" s="339"/>
      <c r="T96" s="340"/>
      <c r="U96" s="368"/>
    </row>
    <row r="97" spans="1:21" x14ac:dyDescent="0.2">
      <c r="A97" s="18">
        <v>89</v>
      </c>
      <c r="B97" s="187"/>
      <c r="C97" s="19"/>
      <c r="D97" s="128"/>
      <c r="E97" s="326"/>
      <c r="F97" s="323"/>
      <c r="G97" s="360"/>
      <c r="H97" s="37"/>
      <c r="I97" s="176">
        <f>IF(E97&gt;0,VLOOKUP(B97,'A '!$B$5:$E$12,3,0))/100</f>
        <v>0</v>
      </c>
      <c r="J97" s="116">
        <f t="shared" si="4"/>
        <v>0</v>
      </c>
      <c r="K97" s="332"/>
      <c r="L97" s="331"/>
      <c r="M97" s="55"/>
      <c r="N97" s="176" t="str">
        <f>IF(ISBLANK(E97),"",VLOOKUP(B97,'A '!$B$5:$E$12,4,0)/100)</f>
        <v/>
      </c>
      <c r="O97" s="117">
        <f t="shared" si="5"/>
        <v>0</v>
      </c>
      <c r="P97" s="335"/>
      <c r="Q97" s="331"/>
      <c r="R97" s="341"/>
      <c r="S97" s="339"/>
      <c r="T97" s="343"/>
      <c r="U97" s="368"/>
    </row>
    <row r="98" spans="1:21" x14ac:dyDescent="0.2">
      <c r="A98" s="18">
        <v>90</v>
      </c>
      <c r="B98" s="187"/>
      <c r="C98" s="32"/>
      <c r="D98" s="128"/>
      <c r="E98" s="327"/>
      <c r="F98" s="323"/>
      <c r="G98" s="360"/>
      <c r="H98" s="37"/>
      <c r="I98" s="176">
        <f>IF(E98&gt;0,VLOOKUP(B98,'A '!$B$5:$E$12,3,0))/100</f>
        <v>0</v>
      </c>
      <c r="J98" s="217">
        <f t="shared" si="4"/>
        <v>0</v>
      </c>
      <c r="K98" s="332"/>
      <c r="L98" s="331"/>
      <c r="M98" s="55"/>
      <c r="N98" s="176" t="str">
        <f>IF(ISBLANK(E98),"",VLOOKUP(B98,'A '!$B$5:$E$12,4,0)/100)</f>
        <v/>
      </c>
      <c r="O98" s="218">
        <f t="shared" si="5"/>
        <v>0</v>
      </c>
      <c r="P98" s="335"/>
      <c r="Q98" s="331"/>
      <c r="R98" s="341"/>
      <c r="S98" s="339"/>
      <c r="T98" s="343"/>
      <c r="U98" s="368"/>
    </row>
    <row r="99" spans="1:21" x14ac:dyDescent="0.2">
      <c r="B99" s="215" t="s">
        <v>21</v>
      </c>
      <c r="C99" s="216"/>
      <c r="E99" s="221">
        <f>SUM(E9:E98)</f>
        <v>0</v>
      </c>
      <c r="F99" s="244"/>
      <c r="G99" s="361"/>
      <c r="H99" s="10"/>
      <c r="I99" s="10"/>
      <c r="J99" s="345">
        <f>SUM(J9:J98)</f>
        <v>0</v>
      </c>
      <c r="K99" s="345">
        <f>SUM(K9:K98)-O103</f>
        <v>-210</v>
      </c>
      <c r="L99" s="89"/>
      <c r="M99" s="56"/>
      <c r="N99" s="22"/>
      <c r="O99" s="345">
        <f>SUM(O9:O98)</f>
        <v>0</v>
      </c>
      <c r="P99" s="345">
        <f>SUM(,P9:P98)</f>
        <v>0</v>
      </c>
      <c r="Q99" s="89"/>
      <c r="T99" s="346">
        <f>SUM(T9:T98)</f>
        <v>0</v>
      </c>
    </row>
    <row r="100" spans="1:21" ht="19.5" customHeight="1" x14ac:dyDescent="0.2">
      <c r="B100" s="10"/>
      <c r="E100" s="56"/>
      <c r="F100" s="244"/>
      <c r="G100" s="361"/>
      <c r="H100" s="10"/>
      <c r="I100" s="10"/>
      <c r="J100" s="227" t="s">
        <v>104</v>
      </c>
      <c r="K100" s="56">
        <f>J99-K99</f>
        <v>210</v>
      </c>
      <c r="M100" s="56"/>
      <c r="O100" s="227" t="s">
        <v>104</v>
      </c>
      <c r="P100" s="28">
        <f>O99-P99</f>
        <v>0</v>
      </c>
      <c r="Q100" s="219">
        <f>K99+P99</f>
        <v>-210</v>
      </c>
      <c r="S100" s="56" t="s">
        <v>256</v>
      </c>
    </row>
    <row r="101" spans="1:21" ht="15.75" customHeight="1" x14ac:dyDescent="0.2">
      <c r="E101" s="58"/>
      <c r="F101" s="245"/>
      <c r="G101" s="362"/>
      <c r="J101"/>
      <c r="K101"/>
      <c r="L101" s="4"/>
      <c r="M101"/>
      <c r="O101"/>
      <c r="Q101" s="220">
        <f>K100+P100</f>
        <v>210</v>
      </c>
      <c r="S101" s="21" t="s">
        <v>103</v>
      </c>
    </row>
    <row r="102" spans="1:21" x14ac:dyDescent="0.2">
      <c r="A102" s="66"/>
      <c r="B102" s="10"/>
      <c r="C102" s="10"/>
      <c r="D102" s="233" t="s">
        <v>276</v>
      </c>
      <c r="E102" s="123" t="s">
        <v>84</v>
      </c>
      <c r="F102" s="16"/>
      <c r="G102" s="363"/>
      <c r="H102" s="59" t="s">
        <v>23</v>
      </c>
      <c r="I102" s="60"/>
      <c r="J102" s="31"/>
      <c r="K102" s="31"/>
      <c r="L102" s="119"/>
      <c r="M102" s="31"/>
      <c r="N102" s="228"/>
      <c r="O102" s="228"/>
      <c r="P102" s="295"/>
    </row>
    <row r="103" spans="1:21" x14ac:dyDescent="0.2">
      <c r="B103" s="231"/>
      <c r="D103" s="17" t="s">
        <v>255</v>
      </c>
      <c r="E103" s="344">
        <f>SUMIF($B$9:$B$98,"Werner",$E$9:$E$98)</f>
        <v>0</v>
      </c>
      <c r="F103" s="246"/>
      <c r="G103" s="364"/>
      <c r="H103" s="126" t="s">
        <v>222</v>
      </c>
      <c r="I103" s="29"/>
      <c r="J103" s="5"/>
      <c r="K103" s="5"/>
      <c r="L103" s="120"/>
      <c r="M103" s="5"/>
      <c r="N103" s="5"/>
      <c r="O103" s="382">
        <v>210</v>
      </c>
      <c r="P103" s="383"/>
      <c r="Q103" s="121"/>
    </row>
    <row r="104" spans="1:21" x14ac:dyDescent="0.2">
      <c r="B104" s="231"/>
      <c r="D104" s="17" t="s">
        <v>26</v>
      </c>
      <c r="E104" s="344">
        <f>SUMIF($B$9:$B$98,"Beate",$E$9:$E$98)</f>
        <v>0</v>
      </c>
      <c r="F104" s="246"/>
      <c r="G104" s="364"/>
      <c r="H104" s="283" t="s">
        <v>278</v>
      </c>
      <c r="I104" s="228"/>
      <c r="J104" s="228"/>
      <c r="K104" s="228"/>
      <c r="L104" s="229"/>
      <c r="M104" s="228"/>
      <c r="N104" s="228"/>
      <c r="O104" s="380">
        <v>0</v>
      </c>
      <c r="P104" s="381"/>
      <c r="Q104"/>
      <c r="R104" s="11"/>
      <c r="S104" s="4"/>
    </row>
    <row r="105" spans="1:21" x14ac:dyDescent="0.2">
      <c r="B105" s="231"/>
      <c r="D105" s="17" t="s">
        <v>160</v>
      </c>
      <c r="E105" s="344">
        <f>SUMIF($B$9:$B$98,"Kind",$E$9:$E$98)</f>
        <v>0</v>
      </c>
      <c r="F105" s="246"/>
      <c r="G105" s="364"/>
      <c r="H105" s="284" t="s">
        <v>277</v>
      </c>
      <c r="I105" s="29"/>
      <c r="J105" s="29"/>
      <c r="K105" s="29"/>
      <c r="L105" s="232"/>
      <c r="M105" s="29"/>
      <c r="N105" s="29"/>
      <c r="O105" s="380">
        <v>0</v>
      </c>
      <c r="P105" s="381"/>
      <c r="Q105"/>
      <c r="R105" s="11"/>
      <c r="S105" s="4"/>
    </row>
    <row r="106" spans="1:21" x14ac:dyDescent="0.2">
      <c r="B106" s="231"/>
      <c r="D106" s="17" t="s">
        <v>160</v>
      </c>
      <c r="E106" s="344">
        <f>SUMIF($B$9:$B$98,"Kind",$E$9:$E$98)</f>
        <v>0</v>
      </c>
      <c r="F106" s="246"/>
      <c r="G106" s="364"/>
      <c r="H106" s="231"/>
      <c r="O106" s="294"/>
      <c r="P106" s="294"/>
      <c r="Q106"/>
      <c r="R106" s="11"/>
      <c r="S106" s="4"/>
    </row>
    <row r="107" spans="1:21" x14ac:dyDescent="0.2">
      <c r="B107" s="10"/>
      <c r="C107"/>
      <c r="D107" s="247" t="s">
        <v>22</v>
      </c>
      <c r="E107" s="221">
        <f>SUM(E103:E104)</f>
        <v>0</v>
      </c>
      <c r="F107" s="246"/>
      <c r="G107" s="364"/>
      <c r="M107" s="11"/>
    </row>
    <row r="108" spans="1:21" customFormat="1" x14ac:dyDescent="0.2">
      <c r="F108" s="20"/>
      <c r="G108" s="365"/>
    </row>
    <row r="110" spans="1:21" x14ac:dyDescent="0.2">
      <c r="M110" s="96"/>
    </row>
  </sheetData>
  <autoFilter ref="B8:F107" xr:uid="{00000000-0009-0000-0000-000005000000}"/>
  <sortState xmlns:xlrd2="http://schemas.microsoft.com/office/spreadsheetml/2017/richdata2" ref="B77:Q80">
    <sortCondition ref="C77:C80"/>
  </sortState>
  <customSheetViews>
    <customSheetView guid="{A33F8889-3639-4133-9F61-32089B91F717}" showPageBreaks="1" showGridLines="0" outlineSymbols="0" hiddenColumns="1" showRuler="0">
      <pane ySplit="7" topLeftCell="A26" activePane="bottomLeft" state="frozen"/>
      <selection pane="bottomLeft" activeCell="H33" sqref="H33"/>
      <pageMargins left="0.59055118110236227" right="0.19685039370078741" top="0.86614173228346458" bottom="1.0629921259842521" header="0.39370078740157483" footer="0.62992125984251968"/>
      <printOptions horizontalCentered="1"/>
      <pageSetup paperSize="9" scale="83" orientation="portrait" horizontalDpi="180" verticalDpi="360" r:id="rId1"/>
      <headerFooter alignWithMargins="0">
        <oddHeader>&amp;F</oddHeader>
        <oddFooter>Seite &amp;P&amp;LC:\PRIVAT\KRANK\KRANK.XLS</oddFooter>
      </headerFooter>
    </customSheetView>
  </customSheetViews>
  <mergeCells count="11">
    <mergeCell ref="O105:P105"/>
    <mergeCell ref="O103:P103"/>
    <mergeCell ref="O104:P104"/>
    <mergeCell ref="A2:B2"/>
    <mergeCell ref="S4:T4"/>
    <mergeCell ref="S5:T5"/>
    <mergeCell ref="H5:L5"/>
    <mergeCell ref="M5:Q5"/>
    <mergeCell ref="F4:G4"/>
    <mergeCell ref="F5:F7"/>
    <mergeCell ref="G5:G8"/>
  </mergeCells>
  <phoneticPr fontId="0" type="noConversion"/>
  <conditionalFormatting sqref="E103:G103 E104:E106">
    <cfRule type="cellIs" dxfId="2" priority="2" stopIfTrue="1" operator="greaterThan">
      <formula>2814.93</formula>
    </cfRule>
  </conditionalFormatting>
  <conditionalFormatting sqref="F104:G106">
    <cfRule type="cellIs" dxfId="1" priority="3" stopIfTrue="1" operator="greaterThan">
      <formula>3207.1</formula>
    </cfRule>
  </conditionalFormatting>
  <conditionalFormatting sqref="E9:E98">
    <cfRule type="duplicateValues" dxfId="0" priority="1"/>
  </conditionalFormatting>
  <printOptions horizontalCentered="1" gridLinesSet="0"/>
  <pageMargins left="0.59055118110236227" right="0.19685039370078741" top="0.86614173228346458" bottom="1.0629921259842521" header="0.39370078740157483" footer="0.62992125984251968"/>
  <pageSetup paperSize="9" scale="68" fitToHeight="3" orientation="landscape" horizontalDpi="180" verticalDpi="360" r:id="rId2"/>
  <headerFooter alignWithMargins="0">
    <oddHeader>&amp;F</oddHeader>
    <oddFooter>Seite &amp;P&amp;LC:\PRIVAT\KRANK\KRANK.XLS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'A '!$B$5:$B$8</xm:f>
          </x14:formula1>
          <xm:sqref>B9:B98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/>
  <dimension ref="A1:O60"/>
  <sheetViews>
    <sheetView showGridLines="0" showZeros="0" showOutlineSymbols="0" zoomScale="85" zoomScaleNormal="85" workbookViewId="0">
      <selection activeCell="C31" sqref="C31"/>
    </sheetView>
  </sheetViews>
  <sheetFormatPr baseColWidth="10" defaultRowHeight="12.75" x14ac:dyDescent="0.2"/>
  <cols>
    <col min="1" max="1" width="3.140625" customWidth="1"/>
    <col min="2" max="5" width="12.7109375" customWidth="1"/>
    <col min="6" max="6" width="13.42578125" customWidth="1"/>
    <col min="7" max="7" width="16.42578125" customWidth="1"/>
    <col min="8" max="8" width="2.28515625" customWidth="1"/>
    <col min="9" max="9" width="12.7109375" customWidth="1"/>
  </cols>
  <sheetData>
    <row r="1" spans="1:15" ht="20.25" x14ac:dyDescent="0.3">
      <c r="B1" s="9" t="s">
        <v>379</v>
      </c>
      <c r="F1" t="s">
        <v>69</v>
      </c>
      <c r="H1" s="68"/>
      <c r="I1" s="114" t="s">
        <v>175</v>
      </c>
      <c r="O1" s="4" t="s">
        <v>283</v>
      </c>
    </row>
    <row r="2" spans="1:15" x14ac:dyDescent="0.2">
      <c r="F2" s="96" t="s">
        <v>70</v>
      </c>
      <c r="I2" s="114" t="s">
        <v>176</v>
      </c>
      <c r="O2" s="96" t="s">
        <v>233</v>
      </c>
    </row>
    <row r="3" spans="1:15" x14ac:dyDescent="0.2">
      <c r="F3" s="4" t="s">
        <v>27</v>
      </c>
      <c r="I3" s="114" t="s">
        <v>177</v>
      </c>
      <c r="O3" s="96" t="s">
        <v>235</v>
      </c>
    </row>
    <row r="4" spans="1:15" x14ac:dyDescent="0.2">
      <c r="F4" s="4" t="s">
        <v>383</v>
      </c>
      <c r="I4" s="114" t="s">
        <v>178</v>
      </c>
      <c r="O4" s="96" t="s">
        <v>234</v>
      </c>
    </row>
    <row r="5" spans="1:15" x14ac:dyDescent="0.2">
      <c r="I5" s="114" t="s">
        <v>179</v>
      </c>
      <c r="O5" s="96" t="s">
        <v>236</v>
      </c>
    </row>
    <row r="6" spans="1:15" x14ac:dyDescent="0.2">
      <c r="I6" s="114" t="s">
        <v>180</v>
      </c>
    </row>
    <row r="7" spans="1:15" x14ac:dyDescent="0.2">
      <c r="I7" s="114" t="s">
        <v>181</v>
      </c>
      <c r="O7" s="96" t="s">
        <v>237</v>
      </c>
    </row>
    <row r="8" spans="1:15" ht="15" x14ac:dyDescent="0.25">
      <c r="F8" s="26">
        <f ca="1">TODAY()</f>
        <v>46239</v>
      </c>
      <c r="I8" s="114" t="s">
        <v>182</v>
      </c>
      <c r="O8" s="96" t="s">
        <v>239</v>
      </c>
    </row>
    <row r="9" spans="1:15" x14ac:dyDescent="0.2">
      <c r="B9" s="27" t="s">
        <v>71</v>
      </c>
      <c r="O9" t="s">
        <v>238</v>
      </c>
    </row>
    <row r="11" spans="1:15" ht="14.25" x14ac:dyDescent="0.2">
      <c r="B11" s="6" t="s">
        <v>72</v>
      </c>
      <c r="I11" s="258" t="s">
        <v>219</v>
      </c>
    </row>
    <row r="12" spans="1:15" ht="14.25" x14ac:dyDescent="0.2">
      <c r="B12" s="6" t="s">
        <v>227</v>
      </c>
      <c r="I12" s="258" t="s">
        <v>220</v>
      </c>
    </row>
    <row r="13" spans="1:15" ht="14.25" x14ac:dyDescent="0.2">
      <c r="B13" s="6" t="s">
        <v>73</v>
      </c>
    </row>
    <row r="14" spans="1:15" ht="14.25" x14ac:dyDescent="0.2">
      <c r="B14" s="6" t="s">
        <v>228</v>
      </c>
      <c r="I14" s="296" t="s">
        <v>281</v>
      </c>
      <c r="O14" s="96" t="s">
        <v>356</v>
      </c>
    </row>
    <row r="15" spans="1:15" ht="14.25" x14ac:dyDescent="0.2">
      <c r="A15" s="400" t="s">
        <v>174</v>
      </c>
      <c r="B15" s="6"/>
      <c r="F15" s="6" t="s">
        <v>214</v>
      </c>
      <c r="G15" s="6"/>
      <c r="I15" s="296" t="s">
        <v>282</v>
      </c>
      <c r="O15" s="96" t="s">
        <v>357</v>
      </c>
    </row>
    <row r="16" spans="1:15" ht="14.25" x14ac:dyDescent="0.2">
      <c r="A16" s="400"/>
      <c r="B16" s="6" t="s">
        <v>225</v>
      </c>
      <c r="C16" s="6"/>
      <c r="F16" s="248">
        <v>7</v>
      </c>
      <c r="G16" s="249" t="s">
        <v>224</v>
      </c>
      <c r="O16" s="96" t="s">
        <v>358</v>
      </c>
    </row>
    <row r="17" spans="1:14" ht="14.25" x14ac:dyDescent="0.2">
      <c r="A17" s="400"/>
      <c r="C17" s="6"/>
      <c r="F17" s="114"/>
    </row>
    <row r="18" spans="1:14" ht="14.25" x14ac:dyDescent="0.2">
      <c r="A18" s="400"/>
      <c r="C18" s="6"/>
      <c r="F18" s="114"/>
    </row>
    <row r="19" spans="1:14" ht="14.25" x14ac:dyDescent="0.2">
      <c r="A19" s="400"/>
      <c r="B19" s="5"/>
      <c r="C19" s="6"/>
      <c r="I19" t="s">
        <v>108</v>
      </c>
    </row>
    <row r="20" spans="1:14" ht="14.25" x14ac:dyDescent="0.2">
      <c r="A20" s="400"/>
      <c r="C20" s="6"/>
      <c r="I20" s="274" t="s">
        <v>226</v>
      </c>
      <c r="J20" s="274" t="s">
        <v>226</v>
      </c>
      <c r="K20" s="278" t="s">
        <v>226</v>
      </c>
      <c r="L20" s="274" t="s">
        <v>226</v>
      </c>
    </row>
    <row r="21" spans="1:14" ht="14.25" x14ac:dyDescent="0.2">
      <c r="A21" s="400"/>
      <c r="B21" s="6" t="s">
        <v>127</v>
      </c>
      <c r="C21" s="6"/>
      <c r="D21" s="6"/>
      <c r="E21" s="275" t="s">
        <v>375</v>
      </c>
      <c r="F21" s="277"/>
      <c r="I21" s="33">
        <f>SUMIF(G30:G45,"Willi",F30:F45)</f>
        <v>0</v>
      </c>
      <c r="J21" s="33">
        <f>SUMIF(G30:G45,"Gitte",F30:F45)</f>
        <v>0</v>
      </c>
      <c r="K21" s="33">
        <f>SUMIF(G30:G45,"NN",F30:F45)</f>
        <v>0</v>
      </c>
      <c r="L21" s="33">
        <f>SUMIF(G30:G45,"NN",F30:F45)</f>
        <v>0</v>
      </c>
    </row>
    <row r="22" spans="1:14" ht="15" thickBot="1" x14ac:dyDescent="0.25">
      <c r="A22" s="400"/>
      <c r="F22" s="6"/>
      <c r="G22" s="6"/>
      <c r="H22" s="6"/>
      <c r="I22" t="s">
        <v>109</v>
      </c>
    </row>
    <row r="23" spans="1:14" ht="15" thickBot="1" x14ac:dyDescent="0.25">
      <c r="A23" s="400"/>
      <c r="B23" s="6" t="s">
        <v>74</v>
      </c>
      <c r="C23" s="6"/>
      <c r="D23" s="6"/>
      <c r="E23" s="6"/>
      <c r="F23" s="6"/>
      <c r="G23" s="6"/>
      <c r="H23" s="6"/>
      <c r="I23" s="72">
        <f>SUM(I21:L21)</f>
        <v>0</v>
      </c>
    </row>
    <row r="24" spans="1:14" ht="14.25" x14ac:dyDescent="0.2">
      <c r="A24" s="400"/>
      <c r="B24" s="6"/>
      <c r="C24" s="6"/>
      <c r="D24" s="6"/>
      <c r="E24" s="6"/>
      <c r="F24" s="6"/>
      <c r="G24" s="6"/>
      <c r="H24" s="6"/>
    </row>
    <row r="25" spans="1:14" ht="14.25" x14ac:dyDescent="0.2">
      <c r="A25" s="400"/>
      <c r="B25" s="6" t="s">
        <v>106</v>
      </c>
      <c r="C25" s="6"/>
      <c r="D25" s="6"/>
      <c r="E25" s="6"/>
      <c r="F25" s="6"/>
      <c r="G25" s="6"/>
      <c r="H25" s="6"/>
    </row>
    <row r="26" spans="1:14" ht="14.25" x14ac:dyDescent="0.2">
      <c r="A26" s="400"/>
      <c r="B26" s="65">
        <f>F46</f>
        <v>0</v>
      </c>
      <c r="C26" s="6" t="s">
        <v>102</v>
      </c>
      <c r="D26" s="6"/>
      <c r="E26" s="6"/>
      <c r="F26" s="6"/>
      <c r="G26" s="6"/>
      <c r="H26" s="6"/>
    </row>
    <row r="27" spans="1:14" ht="13.5" thickBot="1" x14ac:dyDescent="0.25">
      <c r="A27" s="400"/>
      <c r="B27" t="s">
        <v>75</v>
      </c>
    </row>
    <row r="28" spans="1:14" ht="25.5" x14ac:dyDescent="0.2">
      <c r="A28" s="400"/>
      <c r="B28" s="42" t="s">
        <v>17</v>
      </c>
      <c r="C28" s="43" t="s">
        <v>24</v>
      </c>
      <c r="D28" s="44" t="s">
        <v>25</v>
      </c>
      <c r="E28" s="109" t="s">
        <v>158</v>
      </c>
      <c r="F28" s="43" t="s">
        <v>29</v>
      </c>
      <c r="G28" s="236" t="s">
        <v>213</v>
      </c>
      <c r="H28" s="20"/>
      <c r="I28" s="112" t="s">
        <v>362</v>
      </c>
      <c r="J28" s="112" t="s">
        <v>363</v>
      </c>
      <c r="K28" s="279" t="s">
        <v>226</v>
      </c>
      <c r="L28" s="112" t="s">
        <v>226</v>
      </c>
    </row>
    <row r="29" spans="1:14" ht="13.5" customHeight="1" thickBot="1" x14ac:dyDescent="0.25">
      <c r="A29" s="400"/>
      <c r="B29" s="35"/>
      <c r="C29" s="45" t="s">
        <v>83</v>
      </c>
      <c r="D29" s="45" t="s">
        <v>83</v>
      </c>
      <c r="E29" s="45" t="s">
        <v>83</v>
      </c>
      <c r="F29" s="45" t="s">
        <v>83</v>
      </c>
      <c r="G29" s="47"/>
      <c r="H29" s="20"/>
      <c r="I29" s="70"/>
      <c r="J29" s="70"/>
      <c r="K29" s="71"/>
      <c r="L29" s="70"/>
    </row>
    <row r="30" spans="1:14" ht="14.25" customHeight="1" x14ac:dyDescent="0.2">
      <c r="A30">
        <v>23</v>
      </c>
      <c r="B30" s="298">
        <f>VLOOKUP(A30,Krankheitskosten!$A$9:$E$98,3)</f>
        <v>0</v>
      </c>
      <c r="C30" s="52">
        <v>270</v>
      </c>
      <c r="D30" s="52"/>
      <c r="E30" s="52"/>
      <c r="F30" s="57">
        <f>VLOOKUP(A30,Krankheitskosten!$A$9:$E$98,5)</f>
        <v>0</v>
      </c>
      <c r="G30" s="297">
        <f>VLOOKUP(A30,Krankheitskosten!$A$9:$E$98,2)</f>
        <v>0</v>
      </c>
      <c r="H30" s="20"/>
      <c r="I30" s="69">
        <f t="shared" ref="I30:I45" si="0">IF(G30="Werner",F30*30%,0)</f>
        <v>0</v>
      </c>
      <c r="J30" s="69">
        <f>IF(G30="Beate",F30*30%,0)</f>
        <v>0</v>
      </c>
      <c r="K30" s="53">
        <f>IF(G30="Kerstin",F30*20%,0)</f>
        <v>0</v>
      </c>
      <c r="L30" s="69">
        <f>IF(G30="Susanne",F30*20%,0)</f>
        <v>0</v>
      </c>
      <c r="M30" s="292" t="s">
        <v>268</v>
      </c>
      <c r="N30" s="96" t="s">
        <v>265</v>
      </c>
    </row>
    <row r="31" spans="1:14" ht="14.25" customHeight="1" x14ac:dyDescent="0.2">
      <c r="A31">
        <v>24</v>
      </c>
      <c r="B31" s="298">
        <f>VLOOKUP(A31,Krankheitskosten!$A$9:$E$98,3)</f>
        <v>0</v>
      </c>
      <c r="C31" s="48"/>
      <c r="D31" s="48"/>
      <c r="E31" s="48"/>
      <c r="F31" s="57">
        <f>VLOOKUP(A31,Krankheitskosten!$A$9:$E$98,5)</f>
        <v>0</v>
      </c>
      <c r="G31" s="297">
        <f>VLOOKUP(A31,Krankheitskosten!$A$9:$E$98,2)</f>
        <v>0</v>
      </c>
      <c r="H31" s="20"/>
      <c r="I31" s="69">
        <f t="shared" si="0"/>
        <v>0</v>
      </c>
      <c r="J31" s="69">
        <f t="shared" ref="J31:J45" si="1">IF(G31="Beate",F31*30%,0)</f>
        <v>0</v>
      </c>
      <c r="K31" s="53">
        <f t="shared" ref="K31:K45" si="2">IF(G31="Kerstin",F31*20%,0)</f>
        <v>0</v>
      </c>
      <c r="L31" s="69">
        <f t="shared" ref="L31:L45" si="3">IF(G31="Susanne",F31*20%,0)</f>
        <v>0</v>
      </c>
      <c r="M31" s="6"/>
      <c r="N31" s="96" t="s">
        <v>269</v>
      </c>
    </row>
    <row r="32" spans="1:14" ht="14.25" customHeight="1" x14ac:dyDescent="0.2">
      <c r="A32">
        <v>25</v>
      </c>
      <c r="B32" s="298">
        <f>VLOOKUP(A32,Krankheitskosten!$A$9:$E$98,3)</f>
        <v>0</v>
      </c>
      <c r="C32" s="48"/>
      <c r="D32" s="48"/>
      <c r="E32" s="93"/>
      <c r="F32" s="57">
        <f>VLOOKUP(A32,Krankheitskosten!$A$9:$E$98,5)</f>
        <v>0</v>
      </c>
      <c r="G32" s="297">
        <f>VLOOKUP(A32,Krankheitskosten!$A$9:$E$98,2)</f>
        <v>0</v>
      </c>
      <c r="H32" s="20"/>
      <c r="I32" s="69">
        <f t="shared" si="0"/>
        <v>0</v>
      </c>
      <c r="J32" s="69">
        <f t="shared" si="1"/>
        <v>0</v>
      </c>
      <c r="K32" s="53">
        <f t="shared" si="2"/>
        <v>0</v>
      </c>
      <c r="L32" s="69">
        <f t="shared" si="3"/>
        <v>0</v>
      </c>
      <c r="N32" s="96" t="s">
        <v>271</v>
      </c>
    </row>
    <row r="33" spans="1:14" ht="14.25" customHeight="1" x14ac:dyDescent="0.2">
      <c r="A33">
        <v>26</v>
      </c>
      <c r="B33" s="298">
        <f>VLOOKUP(A33,Krankheitskosten!$A$9:$E$98,3)</f>
        <v>0</v>
      </c>
      <c r="C33" s="48"/>
      <c r="D33" s="48"/>
      <c r="E33" s="48"/>
      <c r="F33" s="57">
        <f>VLOOKUP(A33,Krankheitskosten!$A$9:$E$98,5)</f>
        <v>0</v>
      </c>
      <c r="G33" s="297">
        <f>VLOOKUP(A33,Krankheitskosten!$A$9:$E$98,2)</f>
        <v>0</v>
      </c>
      <c r="H33" s="20"/>
      <c r="I33" s="69">
        <f t="shared" si="0"/>
        <v>0</v>
      </c>
      <c r="J33" s="69">
        <f t="shared" si="1"/>
        <v>0</v>
      </c>
      <c r="K33" s="53">
        <f t="shared" si="2"/>
        <v>0</v>
      </c>
      <c r="L33" s="69">
        <f t="shared" si="3"/>
        <v>0</v>
      </c>
      <c r="M33" s="6"/>
      <c r="N33" s="96" t="s">
        <v>270</v>
      </c>
    </row>
    <row r="34" spans="1:14" ht="14.25" customHeight="1" x14ac:dyDescent="0.2">
      <c r="A34">
        <v>27</v>
      </c>
      <c r="B34" s="298">
        <f>VLOOKUP(A34,Krankheitskosten!$A$9:$E$98,3)</f>
        <v>0</v>
      </c>
      <c r="C34" s="48"/>
      <c r="D34" s="48"/>
      <c r="E34" s="48"/>
      <c r="F34" s="57">
        <f>VLOOKUP(A34,Krankheitskosten!$A$9:$E$98,5)</f>
        <v>0</v>
      </c>
      <c r="G34" s="297">
        <f>VLOOKUP(A34,Krankheitskosten!$A$9:$E$98,2)</f>
        <v>0</v>
      </c>
      <c r="H34" s="20"/>
      <c r="I34" s="69">
        <f t="shared" si="0"/>
        <v>0</v>
      </c>
      <c r="J34" s="69">
        <f t="shared" si="1"/>
        <v>0</v>
      </c>
      <c r="K34" s="53">
        <f t="shared" si="2"/>
        <v>0</v>
      </c>
      <c r="L34" s="69">
        <f t="shared" si="3"/>
        <v>0</v>
      </c>
      <c r="M34" s="6"/>
    </row>
    <row r="35" spans="1:14" ht="14.25" customHeight="1" x14ac:dyDescent="0.3">
      <c r="A35">
        <v>28</v>
      </c>
      <c r="B35" s="298">
        <f>VLOOKUP(A35,Krankheitskosten!$A$9:$E$98,3)</f>
        <v>0</v>
      </c>
      <c r="C35" s="129"/>
      <c r="D35" s="48"/>
      <c r="E35" s="48"/>
      <c r="F35" s="57">
        <f>VLOOKUP(A35,Krankheitskosten!$A$9:$E$98,5)</f>
        <v>0</v>
      </c>
      <c r="G35" s="297">
        <f>VLOOKUP(A35,Krankheitskosten!$A$9:$E$98,2)</f>
        <v>0</v>
      </c>
      <c r="H35" s="20"/>
      <c r="I35" s="69">
        <f t="shared" si="0"/>
        <v>0</v>
      </c>
      <c r="J35" s="69">
        <f t="shared" si="1"/>
        <v>0</v>
      </c>
      <c r="K35" s="53">
        <f t="shared" si="2"/>
        <v>0</v>
      </c>
      <c r="L35" s="69">
        <f t="shared" si="3"/>
        <v>0</v>
      </c>
      <c r="M35" s="293" t="s">
        <v>272</v>
      </c>
      <c r="N35" s="96" t="s">
        <v>266</v>
      </c>
    </row>
    <row r="36" spans="1:14" ht="14.25" customHeight="1" x14ac:dyDescent="0.2">
      <c r="A36">
        <v>29</v>
      </c>
      <c r="B36" s="298">
        <f>VLOOKUP(A36,Krankheitskosten!$A$9:$E$98,3)</f>
        <v>0</v>
      </c>
      <c r="C36" s="48"/>
      <c r="D36" s="48"/>
      <c r="E36" s="48"/>
      <c r="F36" s="57">
        <f>VLOOKUP(A36,Krankheitskosten!$A$9:$E$98,5)</f>
        <v>0</v>
      </c>
      <c r="G36" s="297">
        <f>VLOOKUP(A36,Krankheitskosten!$A$9:$E$98,2)</f>
        <v>0</v>
      </c>
      <c r="H36" s="20"/>
      <c r="I36" s="69">
        <f t="shared" si="0"/>
        <v>0</v>
      </c>
      <c r="J36" s="69">
        <f t="shared" si="1"/>
        <v>0</v>
      </c>
      <c r="K36" s="53">
        <f t="shared" si="2"/>
        <v>0</v>
      </c>
      <c r="L36" s="69">
        <f t="shared" si="3"/>
        <v>0</v>
      </c>
      <c r="N36" s="96" t="s">
        <v>267</v>
      </c>
    </row>
    <row r="37" spans="1:14" ht="14.25" customHeight="1" x14ac:dyDescent="0.2">
      <c r="A37">
        <v>30</v>
      </c>
      <c r="B37" s="298">
        <f>VLOOKUP(A37,Krankheitskosten!$A$9:$E$98,3)</f>
        <v>0</v>
      </c>
      <c r="C37" s="48"/>
      <c r="D37" s="48"/>
      <c r="E37" s="48"/>
      <c r="F37" s="57">
        <f>VLOOKUP(A37,Krankheitskosten!$A$9:$E$98,5)</f>
        <v>0</v>
      </c>
      <c r="G37" s="297">
        <f>VLOOKUP(A37,Krankheitskosten!$A$9:$E$98,2)</f>
        <v>0</v>
      </c>
      <c r="H37" s="20"/>
      <c r="I37" s="69">
        <f t="shared" si="0"/>
        <v>0</v>
      </c>
      <c r="J37" s="69">
        <f t="shared" si="1"/>
        <v>0</v>
      </c>
      <c r="K37" s="53">
        <f t="shared" si="2"/>
        <v>0</v>
      </c>
      <c r="L37" s="69">
        <f t="shared" si="3"/>
        <v>0</v>
      </c>
      <c r="N37" s="96" t="s">
        <v>273</v>
      </c>
    </row>
    <row r="38" spans="1:14" ht="14.25" customHeight="1" x14ac:dyDescent="0.2">
      <c r="A38">
        <v>31</v>
      </c>
      <c r="B38" s="298">
        <f>VLOOKUP(A38,Krankheitskosten!$A$9:$E$98,3)</f>
        <v>0</v>
      </c>
      <c r="C38" s="48"/>
      <c r="D38" s="48"/>
      <c r="E38" s="48"/>
      <c r="F38" s="57">
        <f>VLOOKUP(A38,Krankheitskosten!$A$9:$E$98,5)</f>
        <v>0</v>
      </c>
      <c r="G38" s="297">
        <f>VLOOKUP(A38,Krankheitskosten!$A$9:$E$98,2)</f>
        <v>0</v>
      </c>
      <c r="H38" s="20"/>
      <c r="I38" s="69">
        <f t="shared" si="0"/>
        <v>0</v>
      </c>
      <c r="J38" s="69">
        <f t="shared" si="1"/>
        <v>0</v>
      </c>
      <c r="K38" s="53">
        <f t="shared" si="2"/>
        <v>0</v>
      </c>
      <c r="L38" s="69">
        <f t="shared" si="3"/>
        <v>0</v>
      </c>
      <c r="N38" s="96" t="s">
        <v>274</v>
      </c>
    </row>
    <row r="39" spans="1:14" ht="14.25" customHeight="1" x14ac:dyDescent="0.2">
      <c r="A39">
        <v>32</v>
      </c>
      <c r="B39" s="298">
        <f>VLOOKUP(A39,Krankheitskosten!$A$9:$E$98,3)</f>
        <v>0</v>
      </c>
      <c r="C39" s="48"/>
      <c r="D39" s="48"/>
      <c r="E39" s="48"/>
      <c r="F39" s="57">
        <f>VLOOKUP(A39,Krankheitskosten!$A$9:$E$98,5)</f>
        <v>0</v>
      </c>
      <c r="G39" s="297">
        <f>VLOOKUP(A39,Krankheitskosten!$A$9:$E$98,2)</f>
        <v>0</v>
      </c>
      <c r="H39" s="20"/>
      <c r="I39" s="69">
        <f t="shared" si="0"/>
        <v>0</v>
      </c>
      <c r="J39" s="69">
        <f t="shared" si="1"/>
        <v>0</v>
      </c>
      <c r="K39" s="53">
        <f t="shared" si="2"/>
        <v>0</v>
      </c>
      <c r="L39" s="69">
        <f t="shared" si="3"/>
        <v>0</v>
      </c>
      <c r="N39" s="96" t="s">
        <v>275</v>
      </c>
    </row>
    <row r="40" spans="1:14" ht="14.25" customHeight="1" x14ac:dyDescent="0.2">
      <c r="A40">
        <v>33</v>
      </c>
      <c r="B40" s="298">
        <f>VLOOKUP(A40,Krankheitskosten!$A$9:$E$98,3)</f>
        <v>0</v>
      </c>
      <c r="C40" s="48"/>
      <c r="D40" s="48"/>
      <c r="E40" s="48"/>
      <c r="F40" s="57">
        <f>VLOOKUP(A40,Krankheitskosten!$A$9:$E$98,5)</f>
        <v>0</v>
      </c>
      <c r="G40" s="297">
        <f>VLOOKUP(A40,Krankheitskosten!$A$9:$E$98,2)</f>
        <v>0</v>
      </c>
      <c r="H40" s="20"/>
      <c r="I40" s="69">
        <f t="shared" si="0"/>
        <v>0</v>
      </c>
      <c r="J40" s="69">
        <f t="shared" si="1"/>
        <v>0</v>
      </c>
      <c r="K40" s="53">
        <f t="shared" si="2"/>
        <v>0</v>
      </c>
      <c r="L40" s="69">
        <f t="shared" si="3"/>
        <v>0</v>
      </c>
    </row>
    <row r="41" spans="1:14" ht="14.25" customHeight="1" x14ac:dyDescent="0.2">
      <c r="A41">
        <v>34</v>
      </c>
      <c r="B41" s="298">
        <f>VLOOKUP(A41,Krankheitskosten!$A$9:$E$98,3)</f>
        <v>0</v>
      </c>
      <c r="C41" s="48"/>
      <c r="D41" s="48"/>
      <c r="E41" s="48"/>
      <c r="F41" s="57">
        <f>VLOOKUP(A41,Krankheitskosten!$A$9:$E$98,5)</f>
        <v>0</v>
      </c>
      <c r="G41" s="297">
        <f>VLOOKUP(A41,Krankheitskosten!$A$9:$E$98,2)</f>
        <v>0</v>
      </c>
      <c r="H41" s="20"/>
      <c r="I41" s="69">
        <f t="shared" si="0"/>
        <v>0</v>
      </c>
      <c r="J41" s="69">
        <f t="shared" si="1"/>
        <v>0</v>
      </c>
      <c r="K41" s="53">
        <f t="shared" si="2"/>
        <v>0</v>
      </c>
      <c r="L41" s="69">
        <f t="shared" si="3"/>
        <v>0</v>
      </c>
    </row>
    <row r="42" spans="1:14" ht="14.25" customHeight="1" x14ac:dyDescent="0.2">
      <c r="A42">
        <v>35</v>
      </c>
      <c r="B42" s="298">
        <f>VLOOKUP(A42,Krankheitskosten!$A$9:$E$98,3)</f>
        <v>0</v>
      </c>
      <c r="C42" s="48"/>
      <c r="D42" s="48"/>
      <c r="E42" s="48"/>
      <c r="F42" s="57">
        <f>VLOOKUP(A42,Krankheitskosten!$A$9:$E$98,5)</f>
        <v>0</v>
      </c>
      <c r="G42" s="297">
        <f>VLOOKUP(A42,Krankheitskosten!$A$9:$E$98,2)</f>
        <v>0</v>
      </c>
      <c r="H42" s="20"/>
      <c r="I42" s="69">
        <f t="shared" si="0"/>
        <v>0</v>
      </c>
      <c r="J42" s="69">
        <f t="shared" si="1"/>
        <v>0</v>
      </c>
      <c r="K42" s="53">
        <f t="shared" si="2"/>
        <v>0</v>
      </c>
      <c r="L42" s="69">
        <f t="shared" si="3"/>
        <v>0</v>
      </c>
    </row>
    <row r="43" spans="1:14" ht="14.25" customHeight="1" x14ac:dyDescent="0.2">
      <c r="A43">
        <v>36</v>
      </c>
      <c r="B43" s="298">
        <f>VLOOKUP(A43,Krankheitskosten!$A$9:$E$98,3)</f>
        <v>0</v>
      </c>
      <c r="C43" s="48"/>
      <c r="D43" s="48"/>
      <c r="E43" s="48"/>
      <c r="F43" s="57">
        <f>VLOOKUP(A43,Krankheitskosten!$A$9:$E$98,5)</f>
        <v>0</v>
      </c>
      <c r="G43" s="297">
        <f>VLOOKUP(A43,Krankheitskosten!$A$9:$E$98,2)</f>
        <v>0</v>
      </c>
      <c r="H43" s="20"/>
      <c r="I43" s="69">
        <f t="shared" si="0"/>
        <v>0</v>
      </c>
      <c r="J43" s="69">
        <f t="shared" si="1"/>
        <v>0</v>
      </c>
      <c r="K43" s="53">
        <f t="shared" si="2"/>
        <v>0</v>
      </c>
      <c r="L43" s="69">
        <f t="shared" si="3"/>
        <v>0</v>
      </c>
    </row>
    <row r="44" spans="1:14" ht="14.25" customHeight="1" x14ac:dyDescent="0.2">
      <c r="A44">
        <v>37</v>
      </c>
      <c r="B44" s="298">
        <f>VLOOKUP(A44,Krankheitskosten!$A$9:$E$98,3)</f>
        <v>0</v>
      </c>
      <c r="C44" s="48"/>
      <c r="D44" s="48"/>
      <c r="E44" s="48"/>
      <c r="F44" s="57">
        <f>VLOOKUP(A44,Krankheitskosten!$A$9:$E$98,5)</f>
        <v>0</v>
      </c>
      <c r="G44" s="297">
        <f>VLOOKUP(A44,Krankheitskosten!$A$9:$E$98,2)</f>
        <v>0</v>
      </c>
      <c r="H44" s="20"/>
      <c r="I44" s="69">
        <f t="shared" si="0"/>
        <v>0</v>
      </c>
      <c r="J44" s="69">
        <f t="shared" si="1"/>
        <v>0</v>
      </c>
      <c r="K44" s="53">
        <f t="shared" si="2"/>
        <v>0</v>
      </c>
      <c r="L44" s="69">
        <f t="shared" si="3"/>
        <v>0</v>
      </c>
    </row>
    <row r="45" spans="1:14" ht="14.25" customHeight="1" thickBot="1" x14ac:dyDescent="0.25">
      <c r="A45">
        <v>38</v>
      </c>
      <c r="B45" s="298">
        <f>VLOOKUP(A45,Krankheitskosten!$A$9:$E$98,3)</f>
        <v>0</v>
      </c>
      <c r="C45" s="48"/>
      <c r="D45" s="48"/>
      <c r="E45" s="48"/>
      <c r="F45" s="57">
        <f>VLOOKUP(A45,Krankheitskosten!$A$9:$E$98,5)</f>
        <v>0</v>
      </c>
      <c r="G45" s="297">
        <f>VLOOKUP(A45,Krankheitskosten!$A$9:$E$98,2)</f>
        <v>0</v>
      </c>
      <c r="H45" s="20"/>
      <c r="I45" s="69">
        <f t="shared" si="0"/>
        <v>0</v>
      </c>
      <c r="J45" s="69">
        <f t="shared" si="1"/>
        <v>0</v>
      </c>
      <c r="K45" s="53">
        <f t="shared" si="2"/>
        <v>0</v>
      </c>
      <c r="L45" s="69">
        <f t="shared" si="3"/>
        <v>0</v>
      </c>
    </row>
    <row r="46" spans="1:14" ht="13.5" thickBot="1" x14ac:dyDescent="0.25">
      <c r="B46" t="s">
        <v>21</v>
      </c>
      <c r="C46" s="49">
        <f>SUM(C30:C45)</f>
        <v>270</v>
      </c>
      <c r="D46" s="49">
        <f>SUM(D30:D45)</f>
        <v>0</v>
      </c>
      <c r="E46" s="50">
        <f>SUM(E30:E45)</f>
        <v>0</v>
      </c>
      <c r="F46" s="51">
        <f>SUM(F30:F45)</f>
        <v>0</v>
      </c>
      <c r="G46" s="20"/>
      <c r="H46" s="20"/>
      <c r="I46" s="33">
        <f>SUM(I30:I45)</f>
        <v>0</v>
      </c>
      <c r="J46" s="33">
        <f>SUM(J30:J45)</f>
        <v>0</v>
      </c>
      <c r="K46" s="33">
        <f>SUM(K30:K45)</f>
        <v>0</v>
      </c>
      <c r="L46" s="33">
        <f>SUM(L30:L45)</f>
        <v>0</v>
      </c>
    </row>
    <row r="47" spans="1:14" ht="13.5" thickBot="1" x14ac:dyDescent="0.25">
      <c r="C47" s="34"/>
      <c r="D47" s="34"/>
      <c r="E47" s="34" t="s">
        <v>80</v>
      </c>
      <c r="F47" s="54">
        <f>SUM(C46:E46)</f>
        <v>270</v>
      </c>
      <c r="H47" s="20" t="s">
        <v>105</v>
      </c>
      <c r="I47" s="34"/>
      <c r="J47" s="34"/>
      <c r="K47" s="34"/>
      <c r="L47" s="34"/>
    </row>
    <row r="48" spans="1:14" ht="15" thickBot="1" x14ac:dyDescent="0.25">
      <c r="B48" s="6" t="s">
        <v>229</v>
      </c>
      <c r="C48" s="6"/>
      <c r="I48" s="73">
        <f>I46-I47</f>
        <v>0</v>
      </c>
      <c r="J48" s="73">
        <f>J46-J47</f>
        <v>0</v>
      </c>
      <c r="K48" s="73">
        <f>K46-K47</f>
        <v>0</v>
      </c>
      <c r="L48" s="73">
        <f>L46-L47</f>
        <v>0</v>
      </c>
    </row>
    <row r="49" spans="2:12" ht="15" thickBot="1" x14ac:dyDescent="0.25">
      <c r="B49" s="6" t="s">
        <v>230</v>
      </c>
      <c r="D49" s="6"/>
      <c r="E49" s="6"/>
      <c r="F49" s="6"/>
      <c r="G49" s="6"/>
      <c r="H49" s="6"/>
      <c r="I49" s="34" t="s">
        <v>107</v>
      </c>
      <c r="J49" s="34"/>
      <c r="K49" s="34"/>
      <c r="L49" s="34"/>
    </row>
    <row r="50" spans="2:12" ht="15" thickBot="1" x14ac:dyDescent="0.25">
      <c r="B50" s="7" t="s">
        <v>77</v>
      </c>
      <c r="C50" s="6"/>
      <c r="D50" s="6"/>
      <c r="E50" s="6"/>
      <c r="F50" s="6"/>
      <c r="G50" s="6" t="s">
        <v>149</v>
      </c>
      <c r="H50" s="6"/>
      <c r="I50" s="67">
        <f>SUM(I48:L48)</f>
        <v>0</v>
      </c>
      <c r="J50" s="34"/>
      <c r="K50" s="34"/>
      <c r="L50" s="34"/>
    </row>
    <row r="51" spans="2:12" ht="14.25" x14ac:dyDescent="0.2">
      <c r="C51" s="6"/>
      <c r="D51" s="6"/>
      <c r="E51" s="6"/>
      <c r="F51" s="6"/>
      <c r="G51" s="6"/>
      <c r="H51" s="6"/>
    </row>
    <row r="52" spans="2:12" ht="14.25" x14ac:dyDescent="0.2">
      <c r="B52" s="6" t="s">
        <v>78</v>
      </c>
      <c r="C52" s="6"/>
      <c r="D52" s="6"/>
      <c r="E52" s="6"/>
      <c r="F52" s="6"/>
      <c r="G52" s="6"/>
      <c r="H52" s="6"/>
    </row>
    <row r="53" spans="2:12" ht="14.25" x14ac:dyDescent="0.2">
      <c r="C53" s="6"/>
      <c r="D53" s="6"/>
      <c r="E53" s="6"/>
      <c r="F53" s="6"/>
      <c r="G53" s="6"/>
      <c r="H53" s="6"/>
    </row>
    <row r="54" spans="2:12" ht="14.25" x14ac:dyDescent="0.2">
      <c r="B54" s="6"/>
      <c r="C54" s="6"/>
      <c r="D54" s="6"/>
      <c r="E54" s="6"/>
      <c r="F54" s="6"/>
      <c r="G54" s="6"/>
      <c r="H54" s="6"/>
    </row>
    <row r="55" spans="2:12" ht="14.25" x14ac:dyDescent="0.2">
      <c r="B55" s="6"/>
      <c r="C55" s="6"/>
      <c r="D55" s="6"/>
      <c r="E55" s="6"/>
      <c r="F55" s="6"/>
      <c r="G55" s="6"/>
      <c r="H55" s="6"/>
    </row>
    <row r="56" spans="2:12" ht="14.25" x14ac:dyDescent="0.2">
      <c r="C56" s="6"/>
      <c r="D56" s="6"/>
      <c r="E56" s="6"/>
      <c r="F56" s="6"/>
      <c r="G56" s="6"/>
      <c r="H56" s="6"/>
    </row>
    <row r="60" spans="2:12" ht="14.25" x14ac:dyDescent="0.2">
      <c r="D60" s="6"/>
      <c r="E60" s="6"/>
      <c r="F60" s="6"/>
      <c r="G60" s="6"/>
      <c r="H60" s="6"/>
    </row>
  </sheetData>
  <customSheetViews>
    <customSheetView guid="{A33F8889-3639-4133-9F61-32089B91F717}" scale="85" showPageBreaks="1" showGridLines="0" showRowCol="0" outlineSymbols="0" zeroValues="0" printArea="1" hiddenRows="1" showRuler="0">
      <selection activeCell="F33" sqref="F33"/>
      <pageMargins left="0.78740157480314965" right="0.78740157480314965" top="0.59055118110236227" bottom="0.98425196850393704" header="0.51181102362204722" footer="0.51181102362204722"/>
      <printOptions horizontalCentered="1"/>
      <pageSetup paperSize="9" orientation="portrait" horizontalDpi="4294967293" verticalDpi="360" r:id="rId1"/>
      <headerFooter alignWithMargins="0">
        <oddFooter>&amp;C&amp;P</oddFooter>
      </headerFooter>
    </customSheetView>
  </customSheetViews>
  <mergeCells count="1">
    <mergeCell ref="A15:A29"/>
  </mergeCells>
  <phoneticPr fontId="12" type="noConversion"/>
  <printOptions horizontalCentered="1" gridLinesSet="0"/>
  <pageMargins left="0.78740157480314965" right="0.78740157480314965" top="0.59055118110236227" bottom="0.98425196850393704" header="0.51181102362204722" footer="0.51181102362204722"/>
  <pageSetup paperSize="9" orientation="portrait" horizontalDpi="4294967293" verticalDpi="4294967293" r:id="rId2"/>
  <headerFooter alignWithMargins="0">
    <oddFooter>&amp;C&amp;P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5" name="Spinner 1">
              <controlPr defaultSize="0" print="0" autoPict="0">
                <anchor moveWithCells="1" sizeWithCells="1">
                  <from>
                    <xdr:col>4</xdr:col>
                    <xdr:colOff>476250</xdr:colOff>
                    <xdr:row>14</xdr:row>
                    <xdr:rowOff>28575</xdr:rowOff>
                  </from>
                  <to>
                    <xdr:col>4</xdr:col>
                    <xdr:colOff>819150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8"/>
  <dimension ref="A1:Q65"/>
  <sheetViews>
    <sheetView showGridLines="0" showZeros="0" showOutlineSymbols="0" zoomScale="85" zoomScaleNormal="85" workbookViewId="0">
      <selection activeCell="C31" sqref="C31"/>
    </sheetView>
  </sheetViews>
  <sheetFormatPr baseColWidth="10" defaultRowHeight="12.75" x14ac:dyDescent="0.2"/>
  <cols>
    <col min="1" max="1" width="3.140625" customWidth="1"/>
    <col min="2" max="2" width="11.28515625" customWidth="1"/>
    <col min="5" max="5" width="13.42578125" customWidth="1"/>
    <col min="7" max="7" width="17.140625" customWidth="1"/>
    <col min="8" max="8" width="15.85546875" hidden="1" customWidth="1"/>
    <col min="9" max="9" width="3.140625" customWidth="1"/>
    <col min="10" max="10" width="13.140625" customWidth="1"/>
  </cols>
  <sheetData>
    <row r="1" spans="1:17" ht="20.25" x14ac:dyDescent="0.3">
      <c r="B1" s="9" t="s">
        <v>379</v>
      </c>
      <c r="F1" t="s">
        <v>69</v>
      </c>
      <c r="I1" s="68"/>
      <c r="J1" s="114" t="s">
        <v>175</v>
      </c>
      <c r="P1" s="4" t="s">
        <v>283</v>
      </c>
    </row>
    <row r="2" spans="1:17" x14ac:dyDescent="0.2">
      <c r="F2" s="96" t="s">
        <v>70</v>
      </c>
      <c r="J2" s="114" t="s">
        <v>176</v>
      </c>
      <c r="P2" s="96" t="s">
        <v>233</v>
      </c>
    </row>
    <row r="3" spans="1:17" x14ac:dyDescent="0.2">
      <c r="F3" s="4" t="s">
        <v>27</v>
      </c>
      <c r="G3" s="4"/>
      <c r="J3" s="114" t="s">
        <v>177</v>
      </c>
      <c r="P3" s="96" t="s">
        <v>235</v>
      </c>
    </row>
    <row r="4" spans="1:17" ht="14.25" x14ac:dyDescent="0.2">
      <c r="F4" s="4" t="s">
        <v>383</v>
      </c>
      <c r="G4" s="25"/>
      <c r="J4" s="114" t="s">
        <v>178</v>
      </c>
      <c r="P4" s="96" t="s">
        <v>234</v>
      </c>
    </row>
    <row r="5" spans="1:17" x14ac:dyDescent="0.2">
      <c r="J5" s="114" t="s">
        <v>179</v>
      </c>
      <c r="P5" s="96" t="s">
        <v>236</v>
      </c>
    </row>
    <row r="6" spans="1:17" x14ac:dyDescent="0.2">
      <c r="J6" s="114" t="s">
        <v>180</v>
      </c>
    </row>
    <row r="7" spans="1:17" ht="15" x14ac:dyDescent="0.25">
      <c r="F7" s="401">
        <f ca="1">TODAY()</f>
        <v>46239</v>
      </c>
      <c r="G7" s="401"/>
      <c r="H7" s="401"/>
      <c r="J7" s="114" t="s">
        <v>181</v>
      </c>
      <c r="P7" s="96" t="s">
        <v>237</v>
      </c>
    </row>
    <row r="8" spans="1:17" x14ac:dyDescent="0.2">
      <c r="B8" s="27" t="s">
        <v>71</v>
      </c>
      <c r="J8" s="114" t="s">
        <v>182</v>
      </c>
      <c r="P8" s="96" t="s">
        <v>280</v>
      </c>
      <c r="Q8" s="113"/>
    </row>
    <row r="9" spans="1:17" x14ac:dyDescent="0.2">
      <c r="P9" t="s">
        <v>238</v>
      </c>
    </row>
    <row r="10" spans="1:17" ht="14.25" customHeight="1" x14ac:dyDescent="0.2">
      <c r="B10" s="6"/>
    </row>
    <row r="11" spans="1:17" x14ac:dyDescent="0.2">
      <c r="A11" s="147"/>
      <c r="B11" s="110" t="s">
        <v>216</v>
      </c>
      <c r="K11" s="113"/>
    </row>
    <row r="12" spans="1:17" x14ac:dyDescent="0.2">
      <c r="A12" s="147"/>
      <c r="B12" t="s">
        <v>217</v>
      </c>
      <c r="J12" s="258" t="s">
        <v>219</v>
      </c>
    </row>
    <row r="13" spans="1:17" x14ac:dyDescent="0.2">
      <c r="A13" s="147"/>
      <c r="B13" s="110" t="s">
        <v>159</v>
      </c>
      <c r="J13" s="258" t="s">
        <v>220</v>
      </c>
      <c r="P13" s="96" t="s">
        <v>246</v>
      </c>
    </row>
    <row r="14" spans="1:17" x14ac:dyDescent="0.2">
      <c r="A14" s="400" t="s">
        <v>174</v>
      </c>
      <c r="B14" s="110" t="s">
        <v>218</v>
      </c>
      <c r="P14" s="96" t="s">
        <v>247</v>
      </c>
    </row>
    <row r="15" spans="1:17" ht="14.25" x14ac:dyDescent="0.2">
      <c r="A15" s="400"/>
      <c r="B15" s="76"/>
      <c r="C15" s="6"/>
      <c r="F15" s="6" t="s">
        <v>214</v>
      </c>
      <c r="G15" s="6"/>
      <c r="H15" s="6"/>
      <c r="J15" s="296" t="s">
        <v>281</v>
      </c>
      <c r="P15" s="96" t="s">
        <v>248</v>
      </c>
    </row>
    <row r="16" spans="1:17" ht="14.25" x14ac:dyDescent="0.2">
      <c r="A16" s="400"/>
      <c r="C16" s="6"/>
      <c r="F16" s="248">
        <v>7</v>
      </c>
      <c r="G16" s="249" t="s">
        <v>224</v>
      </c>
      <c r="J16" s="296" t="s">
        <v>282</v>
      </c>
      <c r="P16" s="96" t="s">
        <v>240</v>
      </c>
    </row>
    <row r="17" spans="1:16" ht="14.25" x14ac:dyDescent="0.2">
      <c r="A17" s="400"/>
      <c r="C17" s="6"/>
      <c r="P17" s="96" t="s">
        <v>241</v>
      </c>
    </row>
    <row r="18" spans="1:16" ht="14.25" x14ac:dyDescent="0.2">
      <c r="A18" s="400"/>
      <c r="C18" s="6"/>
    </row>
    <row r="19" spans="1:16" ht="14.25" x14ac:dyDescent="0.2">
      <c r="A19" s="400"/>
      <c r="B19" s="5"/>
      <c r="C19" s="6"/>
      <c r="P19" s="4" t="s">
        <v>243</v>
      </c>
    </row>
    <row r="20" spans="1:16" x14ac:dyDescent="0.2">
      <c r="A20" s="400"/>
      <c r="P20" t="s">
        <v>242</v>
      </c>
    </row>
    <row r="21" spans="1:16" ht="14.25" x14ac:dyDescent="0.2">
      <c r="A21" s="400"/>
      <c r="B21" s="6" t="s">
        <v>128</v>
      </c>
      <c r="C21" s="6"/>
      <c r="D21" s="6"/>
      <c r="E21" s="275" t="str">
        <f>'A '!H14</f>
        <v>06276090</v>
      </c>
      <c r="F21" s="276"/>
      <c r="G21" s="6"/>
      <c r="H21" s="6"/>
      <c r="I21" s="6"/>
      <c r="P21" s="96" t="s">
        <v>244</v>
      </c>
    </row>
    <row r="22" spans="1:16" ht="14.25" x14ac:dyDescent="0.2">
      <c r="A22" s="400"/>
      <c r="C22" s="6"/>
      <c r="D22" s="6"/>
      <c r="E22" s="6"/>
      <c r="F22" s="6"/>
      <c r="G22" s="6"/>
      <c r="H22" s="6"/>
      <c r="I22" s="6"/>
      <c r="J22" t="s">
        <v>108</v>
      </c>
      <c r="P22" s="96" t="s">
        <v>245</v>
      </c>
    </row>
    <row r="23" spans="1:16" ht="14.25" x14ac:dyDescent="0.2">
      <c r="A23" s="400"/>
      <c r="B23" s="6" t="s">
        <v>74</v>
      </c>
      <c r="C23" s="6"/>
      <c r="D23" s="6"/>
      <c r="E23" s="6"/>
      <c r="F23" s="6"/>
      <c r="G23" s="6"/>
      <c r="H23" s="6"/>
      <c r="I23" s="6"/>
      <c r="J23" s="274" t="s">
        <v>362</v>
      </c>
      <c r="K23" s="274" t="s">
        <v>363</v>
      </c>
      <c r="L23" s="274" t="s">
        <v>226</v>
      </c>
      <c r="M23" s="274" t="s">
        <v>226</v>
      </c>
    </row>
    <row r="24" spans="1:16" ht="14.25" x14ac:dyDescent="0.2">
      <c r="A24" s="400"/>
      <c r="B24" s="6" t="s">
        <v>106</v>
      </c>
      <c r="C24" s="6"/>
      <c r="D24" s="6"/>
      <c r="E24" s="6"/>
      <c r="F24" s="6"/>
      <c r="G24" s="6"/>
      <c r="H24" s="6"/>
      <c r="I24" s="6"/>
      <c r="J24" s="33">
        <f>SUMIF(G30:G45,"Antragsteller",F30:F45)</f>
        <v>0</v>
      </c>
      <c r="K24" s="33">
        <f>SUMIF(G30:G45,"Ehegatte",F30:F45)</f>
        <v>0</v>
      </c>
      <c r="L24" s="33">
        <f>SUMIF(G30:G45,"Kind",F30:F45)</f>
        <v>0</v>
      </c>
      <c r="M24" s="33">
        <f>SUMIF(H30:H45,"Kind",G30:G45)</f>
        <v>0</v>
      </c>
    </row>
    <row r="25" spans="1:16" ht="15" thickBot="1" x14ac:dyDescent="0.25">
      <c r="A25" s="400"/>
      <c r="B25" s="65">
        <f>F46</f>
        <v>0</v>
      </c>
      <c r="C25" s="6" t="s">
        <v>102</v>
      </c>
      <c r="D25" s="6"/>
      <c r="E25" s="6"/>
      <c r="F25" s="6"/>
      <c r="G25" s="6"/>
      <c r="H25" s="6"/>
      <c r="I25" s="6"/>
      <c r="J25" t="s">
        <v>109</v>
      </c>
    </row>
    <row r="26" spans="1:16" ht="15" thickBot="1" x14ac:dyDescent="0.25">
      <c r="A26" s="400"/>
      <c r="B26" s="65"/>
      <c r="C26" s="6"/>
      <c r="D26" s="6"/>
      <c r="E26" s="6"/>
      <c r="F26" s="6"/>
      <c r="G26" s="6"/>
      <c r="H26" s="6"/>
      <c r="I26" s="6"/>
      <c r="J26" s="75">
        <f>SUM(J24:L24)</f>
        <v>0</v>
      </c>
    </row>
    <row r="27" spans="1:16" ht="13.5" thickBot="1" x14ac:dyDescent="0.25">
      <c r="A27" s="400"/>
      <c r="B27" t="s">
        <v>75</v>
      </c>
    </row>
    <row r="28" spans="1:16" ht="26.25" customHeight="1" x14ac:dyDescent="0.2">
      <c r="A28" s="400"/>
      <c r="B28" s="42" t="s">
        <v>164</v>
      </c>
      <c r="C28" s="43" t="s">
        <v>24</v>
      </c>
      <c r="D28" s="44" t="s">
        <v>25</v>
      </c>
      <c r="E28" s="109" t="s">
        <v>158</v>
      </c>
      <c r="F28" s="43" t="s">
        <v>29</v>
      </c>
      <c r="G28" s="236" t="s">
        <v>213</v>
      </c>
      <c r="I28" s="20"/>
      <c r="J28" s="112" t="s">
        <v>362</v>
      </c>
      <c r="K28" s="112" t="s">
        <v>363</v>
      </c>
      <c r="L28" s="112" t="s">
        <v>226</v>
      </c>
      <c r="M28" s="112" t="s">
        <v>226</v>
      </c>
    </row>
    <row r="29" spans="1:16" ht="13.5" thickBot="1" x14ac:dyDescent="0.25">
      <c r="A29" s="400"/>
      <c r="B29" s="35" t="s">
        <v>165</v>
      </c>
      <c r="C29" s="45" t="s">
        <v>83</v>
      </c>
      <c r="D29" s="46" t="s">
        <v>83</v>
      </c>
      <c r="E29" s="45" t="s">
        <v>83</v>
      </c>
      <c r="F29" s="45" t="s">
        <v>83</v>
      </c>
      <c r="G29" s="47"/>
      <c r="I29" s="20"/>
      <c r="J29" s="77" t="s">
        <v>112</v>
      </c>
      <c r="K29" s="77" t="s">
        <v>111</v>
      </c>
      <c r="L29" s="77" t="s">
        <v>113</v>
      </c>
      <c r="M29" s="77" t="s">
        <v>113</v>
      </c>
      <c r="P29" s="4" t="s">
        <v>257</v>
      </c>
    </row>
    <row r="30" spans="1:16" ht="14.25" customHeight="1" x14ac:dyDescent="0.2">
      <c r="A30">
        <v>23</v>
      </c>
      <c r="B30" s="298">
        <f>VLOOKUP(A30,Krankheitskosten!$A$9:$E$98,3)</f>
        <v>0</v>
      </c>
      <c r="C30" s="52">
        <v>270</v>
      </c>
      <c r="D30" s="52"/>
      <c r="E30" s="52"/>
      <c r="F30" s="57">
        <f>VLOOKUP(A30,Krankheitskosten!$A$9:$E$98,5)</f>
        <v>0</v>
      </c>
      <c r="G30" s="299" t="str">
        <f t="array" ref="G30">IF(H30="Beate","Ehegatte",IF(H30="Marion","Kind",IF(H30="Kitty","Kind",IF(H30="Werner","Antragsteller",""))))</f>
        <v/>
      </c>
      <c r="H30" s="148">
        <f>VLOOKUP(A30,Krankheitskosten!$A$9:$E$98,2)</f>
        <v>0</v>
      </c>
      <c r="I30" s="20"/>
      <c r="J30" s="69">
        <f>IF(G30="Antragsteller",F30*70%,0)</f>
        <v>0</v>
      </c>
      <c r="K30" s="69">
        <f>IF(G30="Ehegatte",F30*70%,0)</f>
        <v>0</v>
      </c>
      <c r="L30" s="69">
        <f>IF(G30="Kind",F30*80%,0)</f>
        <v>0</v>
      </c>
      <c r="M30" s="69">
        <f>IF(H30="Kind",F30*80%,0)</f>
        <v>0</v>
      </c>
      <c r="P30" s="96" t="s">
        <v>264</v>
      </c>
    </row>
    <row r="31" spans="1:16" ht="14.25" customHeight="1" x14ac:dyDescent="0.2">
      <c r="A31">
        <v>24</v>
      </c>
      <c r="B31" s="298">
        <f>VLOOKUP(A31,Krankheitskosten!$A$9:$E$98,3)</f>
        <v>0</v>
      </c>
      <c r="C31" s="48"/>
      <c r="D31" s="48"/>
      <c r="E31" s="48"/>
      <c r="F31" s="57">
        <f>VLOOKUP(A31,Krankheitskosten!$A$9:$E$98,5)</f>
        <v>0</v>
      </c>
      <c r="G31" s="299" t="str">
        <f t="array" ref="G31">IF(H31="Beate","Ehegatte",IF(H31="Marion","Kind",IF(H31="Kitty","Kind",IF(H31="Werner","Antragsteller",""))))</f>
        <v/>
      </c>
      <c r="H31" s="148">
        <f>VLOOKUP(A31,Krankheitskosten!$A$9:$E$98,2)</f>
        <v>0</v>
      </c>
      <c r="I31" s="20"/>
      <c r="J31" s="69">
        <f t="shared" ref="J31:J45" si="0">IF(G31="Antragsteller",F31*70%,0)</f>
        <v>0</v>
      </c>
      <c r="K31" s="69">
        <f t="shared" ref="K31:K45" si="1">IF(G31="Ehegatte",F31*70%,0)</f>
        <v>0</v>
      </c>
      <c r="L31" s="69">
        <f t="shared" ref="L31:L45" si="2">IF(G31="Kind",F31*80%,0)</f>
        <v>0</v>
      </c>
      <c r="M31" s="69">
        <f t="shared" ref="M31:M45" si="3">IF(H31="Kind",F31*80%,0)</f>
        <v>0</v>
      </c>
      <c r="P31" t="s">
        <v>258</v>
      </c>
    </row>
    <row r="32" spans="1:16" ht="14.25" customHeight="1" x14ac:dyDescent="0.2">
      <c r="A32">
        <v>25</v>
      </c>
      <c r="B32" s="298">
        <f>VLOOKUP(A32,Krankheitskosten!$A$9:$E$98,3)</f>
        <v>0</v>
      </c>
      <c r="C32" s="48"/>
      <c r="D32" s="48"/>
      <c r="E32" s="93"/>
      <c r="F32" s="57">
        <f>VLOOKUP(A32,Krankheitskosten!$A$9:$E$98,5)</f>
        <v>0</v>
      </c>
      <c r="G32" s="299" t="str">
        <f t="array" ref="G32">IF(H32="Beate","Ehegatte",IF(H32="Marion","Kind",IF(H32="Kitty","Kind",IF(H32="Werner","Antragsteller",""))))</f>
        <v/>
      </c>
      <c r="H32" s="148">
        <f>VLOOKUP(A32,Krankheitskosten!$A$9:$E$98,2)</f>
        <v>0</v>
      </c>
      <c r="I32" s="20"/>
      <c r="J32" s="69">
        <f t="shared" si="0"/>
        <v>0</v>
      </c>
      <c r="K32" s="69">
        <f t="shared" si="1"/>
        <v>0</v>
      </c>
      <c r="L32" s="69">
        <f t="shared" si="2"/>
        <v>0</v>
      </c>
      <c r="M32" s="69">
        <f t="shared" si="3"/>
        <v>0</v>
      </c>
      <c r="P32" s="96" t="s">
        <v>259</v>
      </c>
    </row>
    <row r="33" spans="1:16" ht="14.25" customHeight="1" x14ac:dyDescent="0.2">
      <c r="A33">
        <v>26</v>
      </c>
      <c r="B33" s="298">
        <f>VLOOKUP(A33,Krankheitskosten!$A$9:$E$98,3)</f>
        <v>0</v>
      </c>
      <c r="C33" s="48"/>
      <c r="D33" s="48"/>
      <c r="E33" s="48"/>
      <c r="F33" s="57">
        <f>VLOOKUP(A33,Krankheitskosten!$A$9:$E$98,5)</f>
        <v>0</v>
      </c>
      <c r="G33" s="299" t="str">
        <f t="array" ref="G33">IF(H33="Beate","Ehegatte",IF(H33="Marion","Kind",IF(H33="Kitty","Kind",IF(H33="Werner","Antragsteller",""))))</f>
        <v/>
      </c>
      <c r="H33" s="148">
        <f>VLOOKUP(A33,Krankheitskosten!$A$9:$E$98,2)</f>
        <v>0</v>
      </c>
      <c r="I33" s="20"/>
      <c r="J33" s="69">
        <f t="shared" si="0"/>
        <v>0</v>
      </c>
      <c r="K33" s="69">
        <f t="shared" si="1"/>
        <v>0</v>
      </c>
      <c r="L33" s="69">
        <f t="shared" si="2"/>
        <v>0</v>
      </c>
      <c r="M33" s="69">
        <f t="shared" si="3"/>
        <v>0</v>
      </c>
      <c r="P33" s="96" t="s">
        <v>260</v>
      </c>
    </row>
    <row r="34" spans="1:16" ht="14.25" customHeight="1" x14ac:dyDescent="0.2">
      <c r="A34">
        <v>27</v>
      </c>
      <c r="B34" s="298">
        <f>VLOOKUP(A34,Krankheitskosten!$A$9:$E$98,3)</f>
        <v>0</v>
      </c>
      <c r="D34" s="48"/>
      <c r="E34" s="48"/>
      <c r="F34" s="57">
        <f>VLOOKUP(A34,Krankheitskosten!$A$9:$E$98,5)</f>
        <v>0</v>
      </c>
      <c r="G34" s="299" t="str">
        <f t="array" ref="G34">IF(H34="Beate","Ehegatte",IF(H34="Marion","Kind",IF(H34="Kitty","Kind",IF(H34="Werner","Antragsteller",""))))</f>
        <v/>
      </c>
      <c r="H34" s="148">
        <f>VLOOKUP(A34,Krankheitskosten!$A$9:$E$98,2)</f>
        <v>0</v>
      </c>
      <c r="I34" s="20"/>
      <c r="J34" s="69">
        <f t="shared" si="0"/>
        <v>0</v>
      </c>
      <c r="K34" s="69">
        <f t="shared" si="1"/>
        <v>0</v>
      </c>
      <c r="L34" s="69">
        <f t="shared" si="2"/>
        <v>0</v>
      </c>
      <c r="M34" s="69">
        <f t="shared" si="3"/>
        <v>0</v>
      </c>
      <c r="P34" s="96" t="s">
        <v>261</v>
      </c>
    </row>
    <row r="35" spans="1:16" ht="14.25" customHeight="1" x14ac:dyDescent="0.2">
      <c r="A35">
        <v>28</v>
      </c>
      <c r="B35" s="298">
        <f>VLOOKUP(A35,Krankheitskosten!$A$9:$E$98,3)</f>
        <v>0</v>
      </c>
      <c r="C35" s="130"/>
      <c r="E35" s="48"/>
      <c r="F35" s="57">
        <f>VLOOKUP(A35,Krankheitskosten!$A$9:$E$98,5)</f>
        <v>0</v>
      </c>
      <c r="G35" s="299" t="str">
        <f t="array" ref="G35">IF(H35="Beate","Ehegatte",IF(H35="Marion","Kind",IF(H35="Kitty","Kind",IF(H35="Werner","Antragsteller",""))))</f>
        <v/>
      </c>
      <c r="H35" s="148">
        <f>VLOOKUP(A35,Krankheitskosten!$A$9:$E$98,2)</f>
        <v>0</v>
      </c>
      <c r="I35" s="20"/>
      <c r="J35" s="69">
        <f t="shared" si="0"/>
        <v>0</v>
      </c>
      <c r="K35" s="69">
        <f t="shared" si="1"/>
        <v>0</v>
      </c>
      <c r="L35" s="69">
        <f t="shared" si="2"/>
        <v>0</v>
      </c>
      <c r="M35" s="69">
        <f t="shared" si="3"/>
        <v>0</v>
      </c>
      <c r="P35" s="96" t="s">
        <v>262</v>
      </c>
    </row>
    <row r="36" spans="1:16" ht="14.25" customHeight="1" x14ac:dyDescent="0.2">
      <c r="A36">
        <v>29</v>
      </c>
      <c r="B36" s="298">
        <f>VLOOKUP(A36,Krankheitskosten!$A$9:$E$98,3)</f>
        <v>0</v>
      </c>
      <c r="C36" s="48"/>
      <c r="D36" s="48"/>
      <c r="E36" s="48"/>
      <c r="F36" s="57">
        <f>VLOOKUP(A36,Krankheitskosten!$A$9:$E$98,5)</f>
        <v>0</v>
      </c>
      <c r="G36" s="299" t="str">
        <f t="array" ref="G36">IF(H36="Beate","Ehegatte",IF(H36="Marion","Kind",IF(H36="Kitty","Kind",IF(H36="Werner","Antragsteller",""))))</f>
        <v/>
      </c>
      <c r="H36" s="148">
        <f>VLOOKUP(A36,Krankheitskosten!$A$9:$E$98,2)</f>
        <v>0</v>
      </c>
      <c r="I36" s="20"/>
      <c r="J36" s="69">
        <f t="shared" si="0"/>
        <v>0</v>
      </c>
      <c r="K36" s="69">
        <f t="shared" si="1"/>
        <v>0</v>
      </c>
      <c r="L36" s="69">
        <f t="shared" si="2"/>
        <v>0</v>
      </c>
      <c r="M36" s="69">
        <f t="shared" si="3"/>
        <v>0</v>
      </c>
      <c r="P36" s="96" t="s">
        <v>263</v>
      </c>
    </row>
    <row r="37" spans="1:16" ht="14.25" customHeight="1" x14ac:dyDescent="0.2">
      <c r="A37">
        <v>30</v>
      </c>
      <c r="B37" s="298">
        <f>VLOOKUP(A37,Krankheitskosten!$A$9:$E$98,3)</f>
        <v>0</v>
      </c>
      <c r="C37" s="48"/>
      <c r="D37" s="48"/>
      <c r="E37" s="48"/>
      <c r="F37" s="57">
        <f>VLOOKUP(A37,Krankheitskosten!$A$9:$E$98,5)</f>
        <v>0</v>
      </c>
      <c r="G37" s="299" t="str">
        <f t="array" ref="G37">IF(H37="Beate","Ehegatte",IF(H37="Marion","Kind",IF(H37="Kitty","Kind",IF(H37="Werner","Antragsteller",""))))</f>
        <v/>
      </c>
      <c r="H37" s="148">
        <f>VLOOKUP(A37,Krankheitskosten!$A$9:$E$98,2)</f>
        <v>0</v>
      </c>
      <c r="I37" s="20"/>
      <c r="J37" s="69">
        <f t="shared" si="0"/>
        <v>0</v>
      </c>
      <c r="K37" s="69">
        <f t="shared" si="1"/>
        <v>0</v>
      </c>
      <c r="L37" s="69">
        <f t="shared" si="2"/>
        <v>0</v>
      </c>
      <c r="M37" s="69">
        <f t="shared" si="3"/>
        <v>0</v>
      </c>
      <c r="P37" s="96"/>
    </row>
    <row r="38" spans="1:16" ht="14.25" customHeight="1" x14ac:dyDescent="0.2">
      <c r="A38">
        <v>31</v>
      </c>
      <c r="B38" s="298">
        <f>VLOOKUP(A38,Krankheitskosten!$A$9:$E$98,3)</f>
        <v>0</v>
      </c>
      <c r="C38" s="48"/>
      <c r="D38" s="48"/>
      <c r="E38" s="48"/>
      <c r="F38" s="57">
        <f>VLOOKUP(A38,Krankheitskosten!$A$9:$E$98,5)</f>
        <v>0</v>
      </c>
      <c r="G38" s="299" t="str">
        <f t="array" ref="G38">IF(H38="Beate","Ehegatte",IF(H38="Marion","Kind",IF(H38="Kitty","Kind",IF(H38="Werner","Antragsteller",""))))</f>
        <v/>
      </c>
      <c r="H38" s="148">
        <f>VLOOKUP(A38,Krankheitskosten!$A$9:$E$98,2)</f>
        <v>0</v>
      </c>
      <c r="I38" s="20"/>
      <c r="J38" s="69">
        <f t="shared" si="0"/>
        <v>0</v>
      </c>
      <c r="K38" s="69">
        <f t="shared" si="1"/>
        <v>0</v>
      </c>
      <c r="L38" s="69">
        <f t="shared" si="2"/>
        <v>0</v>
      </c>
      <c r="M38" s="69">
        <f t="shared" si="3"/>
        <v>0</v>
      </c>
      <c r="P38" s="96"/>
    </row>
    <row r="39" spans="1:16" ht="14.25" customHeight="1" x14ac:dyDescent="0.3">
      <c r="A39">
        <v>32</v>
      </c>
      <c r="B39" s="298">
        <f>VLOOKUP(A39,Krankheitskosten!$A$9:$E$98,3)</f>
        <v>0</v>
      </c>
      <c r="C39" s="48"/>
      <c r="D39" s="48"/>
      <c r="E39" s="48"/>
      <c r="F39" s="57">
        <f>VLOOKUP(A39,Krankheitskosten!$A$9:$E$98,5)</f>
        <v>0</v>
      </c>
      <c r="G39" s="299" t="str">
        <f t="array" ref="G39">IF(H39="Beate","Ehegatte",IF(H39="Marion","Kind",IF(H39="Kitty","Kind",IF(H39="Werner","Antragsteller",""))))</f>
        <v/>
      </c>
      <c r="H39" s="148">
        <f>VLOOKUP(A39,Krankheitskosten!$A$9:$E$98,2)</f>
        <v>0</v>
      </c>
      <c r="I39" s="20"/>
      <c r="J39" s="69">
        <f t="shared" si="0"/>
        <v>0</v>
      </c>
      <c r="K39" s="69">
        <f t="shared" si="1"/>
        <v>0</v>
      </c>
      <c r="L39" s="69">
        <f t="shared" si="2"/>
        <v>0</v>
      </c>
      <c r="M39" s="69">
        <f t="shared" si="3"/>
        <v>0</v>
      </c>
      <c r="O39" s="293" t="s">
        <v>272</v>
      </c>
      <c r="P39" s="96" t="s">
        <v>266</v>
      </c>
    </row>
    <row r="40" spans="1:16" ht="14.25" customHeight="1" x14ac:dyDescent="0.2">
      <c r="A40">
        <v>33</v>
      </c>
      <c r="B40" s="298">
        <f>VLOOKUP(A40,Krankheitskosten!$A$9:$E$98,3)</f>
        <v>0</v>
      </c>
      <c r="C40" s="48"/>
      <c r="D40" s="48"/>
      <c r="E40" s="48"/>
      <c r="F40" s="57">
        <f>VLOOKUP(A40,Krankheitskosten!$A$9:$E$98,5)</f>
        <v>0</v>
      </c>
      <c r="G40" s="299" t="str">
        <f t="array" ref="G40">IF(H40="Beate","Ehegatte",IF(H40="Marion","Kind",IF(H40="Kitty","Kind",IF(H40="Werner","Antragsteller",""))))</f>
        <v/>
      </c>
      <c r="H40" s="148">
        <f>VLOOKUP(A40,Krankheitskosten!$A$9:$E$98,2)</f>
        <v>0</v>
      </c>
      <c r="I40" s="20"/>
      <c r="J40" s="69">
        <f t="shared" si="0"/>
        <v>0</v>
      </c>
      <c r="K40" s="69">
        <f t="shared" si="1"/>
        <v>0</v>
      </c>
      <c r="L40" s="69">
        <f t="shared" si="2"/>
        <v>0</v>
      </c>
      <c r="M40" s="69">
        <f t="shared" si="3"/>
        <v>0</v>
      </c>
      <c r="P40" s="96" t="s">
        <v>267</v>
      </c>
    </row>
    <row r="41" spans="1:16" ht="14.25" customHeight="1" x14ac:dyDescent="0.2">
      <c r="A41">
        <v>34</v>
      </c>
      <c r="B41" s="298">
        <f>VLOOKUP(A41,Krankheitskosten!$A$9:$E$98,3)</f>
        <v>0</v>
      </c>
      <c r="C41" s="48"/>
      <c r="D41" s="48"/>
      <c r="E41" s="48"/>
      <c r="F41" s="57">
        <f>VLOOKUP(A41,Krankheitskosten!$A$9:$E$98,5)</f>
        <v>0</v>
      </c>
      <c r="G41" s="299" t="str">
        <f t="array" ref="G41">IF(H41="Beate","Ehegatte",IF(H41="Marion","Kind",IF(H41="Kitty","Kind",IF(H41="Werner","Antragsteller",""))))</f>
        <v/>
      </c>
      <c r="H41" s="148">
        <f>VLOOKUP(A41,Krankheitskosten!$A$9:$E$98,2)</f>
        <v>0</v>
      </c>
      <c r="I41" s="20"/>
      <c r="J41" s="69">
        <f t="shared" si="0"/>
        <v>0</v>
      </c>
      <c r="K41" s="69">
        <f t="shared" si="1"/>
        <v>0</v>
      </c>
      <c r="L41" s="69">
        <f t="shared" si="2"/>
        <v>0</v>
      </c>
      <c r="M41" s="69">
        <f t="shared" si="3"/>
        <v>0</v>
      </c>
      <c r="P41" s="96" t="s">
        <v>273</v>
      </c>
    </row>
    <row r="42" spans="1:16" ht="14.25" customHeight="1" x14ac:dyDescent="0.2">
      <c r="A42">
        <v>35</v>
      </c>
      <c r="B42" s="298">
        <f>VLOOKUP(A42,Krankheitskosten!$A$9:$E$98,3)</f>
        <v>0</v>
      </c>
      <c r="C42" s="48"/>
      <c r="D42" s="48"/>
      <c r="E42" s="48"/>
      <c r="F42" s="57">
        <f>VLOOKUP(A42,Krankheitskosten!$A$9:$E$98,5)</f>
        <v>0</v>
      </c>
      <c r="G42" s="299" t="str">
        <f t="array" ref="G42">IF(H42="Beate","Ehegatte",IF(H42="Marion","Kind",IF(H42="Kitty","Kind",IF(H42="Werner","Antragsteller",""))))</f>
        <v/>
      </c>
      <c r="H42" s="148">
        <f>VLOOKUP(A42,Krankheitskosten!$A$9:$E$98,2)</f>
        <v>0</v>
      </c>
      <c r="I42" s="20"/>
      <c r="J42" s="69">
        <f t="shared" si="0"/>
        <v>0</v>
      </c>
      <c r="K42" s="69">
        <f t="shared" si="1"/>
        <v>0</v>
      </c>
      <c r="L42" s="69">
        <f t="shared" si="2"/>
        <v>0</v>
      </c>
      <c r="M42" s="69">
        <f t="shared" si="3"/>
        <v>0</v>
      </c>
      <c r="P42" s="96" t="s">
        <v>274</v>
      </c>
    </row>
    <row r="43" spans="1:16" ht="14.25" customHeight="1" x14ac:dyDescent="0.2">
      <c r="A43">
        <v>36</v>
      </c>
      <c r="B43" s="298">
        <f>VLOOKUP(A43,Krankheitskosten!$A$9:$E$98,3)</f>
        <v>0</v>
      </c>
      <c r="C43" s="48"/>
      <c r="D43" s="48"/>
      <c r="E43" s="48"/>
      <c r="F43" s="57">
        <f>VLOOKUP(A43,Krankheitskosten!$A$9:$E$98,5)</f>
        <v>0</v>
      </c>
      <c r="G43" s="299" t="str">
        <f t="array" ref="G43">IF(H43="Beate","Ehegatte",IF(H43="Marion","Kind",IF(H43="Kitty","Kind",IF(H43="Werner","Antragsteller",""))))</f>
        <v/>
      </c>
      <c r="H43" s="148">
        <f>VLOOKUP(A43,Krankheitskosten!$A$9:$E$98,2)</f>
        <v>0</v>
      </c>
      <c r="I43" s="20"/>
      <c r="J43" s="69">
        <f t="shared" si="0"/>
        <v>0</v>
      </c>
      <c r="K43" s="69">
        <f t="shared" si="1"/>
        <v>0</v>
      </c>
      <c r="L43" s="69">
        <f t="shared" si="2"/>
        <v>0</v>
      </c>
      <c r="M43" s="69">
        <f t="shared" si="3"/>
        <v>0</v>
      </c>
      <c r="P43" s="96" t="s">
        <v>275</v>
      </c>
    </row>
    <row r="44" spans="1:16" ht="14.25" customHeight="1" x14ac:dyDescent="0.2">
      <c r="A44">
        <v>37</v>
      </c>
      <c r="B44" s="298">
        <f>VLOOKUP(A44,Krankheitskosten!$A$9:$E$98,3)</f>
        <v>0</v>
      </c>
      <c r="C44" s="48"/>
      <c r="D44" s="48"/>
      <c r="E44" s="48"/>
      <c r="F44" s="57">
        <f>VLOOKUP(A44,Krankheitskosten!$A$9:$E$98,5)</f>
        <v>0</v>
      </c>
      <c r="G44" s="299" t="str">
        <f t="array" ref="G44">IF(H44="Beate","Ehegatte",IF(H44="Marion","Kind",IF(H44="Kitty","Kind",IF(H44="Werner","Antragsteller",""))))</f>
        <v/>
      </c>
      <c r="H44" s="148">
        <f>VLOOKUP(A44,Krankheitskosten!$A$9:$E$98,2)</f>
        <v>0</v>
      </c>
      <c r="I44" s="20"/>
      <c r="J44" s="69">
        <f t="shared" si="0"/>
        <v>0</v>
      </c>
      <c r="K44" s="69">
        <f t="shared" si="1"/>
        <v>0</v>
      </c>
      <c r="L44" s="69">
        <f t="shared" si="2"/>
        <v>0</v>
      </c>
      <c r="M44" s="69">
        <f t="shared" si="3"/>
        <v>0</v>
      </c>
      <c r="P44" s="96"/>
    </row>
    <row r="45" spans="1:16" ht="14.25" customHeight="1" thickBot="1" x14ac:dyDescent="0.25">
      <c r="A45">
        <v>38</v>
      </c>
      <c r="B45" s="298">
        <f>VLOOKUP(A45,Krankheitskosten!$A$9:$E$98,3)</f>
        <v>0</v>
      </c>
      <c r="C45" s="48"/>
      <c r="D45" s="48"/>
      <c r="E45" s="48"/>
      <c r="F45" s="57">
        <f>VLOOKUP(A45,Krankheitskosten!$A$9:$E$98,5)</f>
        <v>0</v>
      </c>
      <c r="G45" s="299" t="str">
        <f t="array" ref="G45">IF(H45="Beate","Ehegatte",IF(H45="Marion","Kind",IF(H45="Kitty","Kind",IF(H45="Werner","Antragsteller",""))))</f>
        <v/>
      </c>
      <c r="H45" s="148">
        <f>VLOOKUP(A45,Krankheitskosten!$A$9:$E$98,2)</f>
        <v>0</v>
      </c>
      <c r="I45" s="20"/>
      <c r="J45" s="69">
        <f t="shared" si="0"/>
        <v>0</v>
      </c>
      <c r="K45" s="69">
        <f t="shared" si="1"/>
        <v>0</v>
      </c>
      <c r="L45" s="69">
        <f t="shared" si="2"/>
        <v>0</v>
      </c>
      <c r="M45" s="69">
        <f t="shared" si="3"/>
        <v>0</v>
      </c>
      <c r="P45" s="96"/>
    </row>
    <row r="46" spans="1:16" ht="13.5" thickBot="1" x14ac:dyDescent="0.25">
      <c r="B46" t="s">
        <v>21</v>
      </c>
      <c r="C46" s="49">
        <f>SUM(C30:C45)</f>
        <v>270</v>
      </c>
      <c r="D46" s="50">
        <f>SUM(D30:D45)</f>
        <v>0</v>
      </c>
      <c r="E46" s="50">
        <f>SUM(E30:E45)</f>
        <v>0</v>
      </c>
      <c r="F46" s="51">
        <f>SUM(F30:F45)</f>
        <v>0</v>
      </c>
      <c r="G46" s="300"/>
      <c r="H46" s="20"/>
      <c r="I46" s="20"/>
      <c r="J46" s="33">
        <f>SUM(J30:J45)</f>
        <v>0</v>
      </c>
      <c r="K46" s="33">
        <f>SUM(K30:K45)</f>
        <v>0</v>
      </c>
      <c r="L46" s="33">
        <f>SUM(L30:L45)</f>
        <v>0</v>
      </c>
      <c r="M46" s="33">
        <f>SUM(M30:M45)</f>
        <v>0</v>
      </c>
      <c r="P46" s="96" t="s">
        <v>284</v>
      </c>
    </row>
    <row r="47" spans="1:16" ht="13.5" thickBot="1" x14ac:dyDescent="0.25">
      <c r="C47" s="34"/>
      <c r="D47" s="34"/>
      <c r="E47" s="34" t="s">
        <v>80</v>
      </c>
      <c r="F47" s="54">
        <f>SUM(C46:E46)</f>
        <v>270</v>
      </c>
      <c r="G47" s="230"/>
      <c r="I47" s="20" t="s">
        <v>105</v>
      </c>
      <c r="J47" s="34"/>
      <c r="K47" s="34"/>
      <c r="L47" s="34"/>
      <c r="M47" s="34"/>
      <c r="P47" s="96" t="s">
        <v>285</v>
      </c>
    </row>
    <row r="48" spans="1:16" ht="15" thickBot="1" x14ac:dyDescent="0.25">
      <c r="B48" s="6" t="s">
        <v>76</v>
      </c>
      <c r="C48" s="6"/>
      <c r="J48" s="73">
        <f>J46-J47</f>
        <v>0</v>
      </c>
      <c r="K48" s="73">
        <f>K46-K47</f>
        <v>0</v>
      </c>
      <c r="L48" s="73">
        <f>L46-L47</f>
        <v>0</v>
      </c>
      <c r="M48" s="73">
        <f>M46-M47</f>
        <v>0</v>
      </c>
      <c r="P48" s="96" t="s">
        <v>286</v>
      </c>
    </row>
    <row r="49" spans="2:16" ht="15.75" thickBot="1" x14ac:dyDescent="0.3">
      <c r="B49" s="30"/>
      <c r="F49" s="257"/>
      <c r="G49" s="257"/>
      <c r="H49" s="6"/>
      <c r="I49" s="6"/>
      <c r="J49" s="34" t="s">
        <v>107</v>
      </c>
      <c r="K49" s="34"/>
      <c r="L49" s="34"/>
      <c r="P49" t="s">
        <v>287</v>
      </c>
    </row>
    <row r="50" spans="2:16" ht="15" thickBot="1" x14ac:dyDescent="0.25">
      <c r="B50" s="7" t="s">
        <v>77</v>
      </c>
      <c r="C50" s="6"/>
      <c r="D50" s="6"/>
      <c r="F50" s="6"/>
      <c r="G50" s="6"/>
      <c r="H50" s="6"/>
      <c r="I50" s="6"/>
      <c r="J50" s="67">
        <f>SUM(J48:L48)</f>
        <v>0</v>
      </c>
      <c r="K50" s="34"/>
      <c r="L50" s="34"/>
    </row>
    <row r="51" spans="2:16" ht="14.25" x14ac:dyDescent="0.2">
      <c r="C51" s="6"/>
      <c r="D51" s="6"/>
      <c r="E51" s="6"/>
      <c r="F51" s="6"/>
      <c r="G51" s="6"/>
      <c r="H51" s="6"/>
      <c r="I51" s="6"/>
    </row>
    <row r="52" spans="2:16" ht="14.25" x14ac:dyDescent="0.2">
      <c r="B52" s="6" t="s">
        <v>78</v>
      </c>
      <c r="C52" s="6"/>
      <c r="D52" s="6"/>
      <c r="E52" s="6"/>
      <c r="F52" s="6"/>
      <c r="G52" s="6"/>
      <c r="H52" s="6"/>
      <c r="I52" s="6"/>
      <c r="K52" s="231"/>
    </row>
    <row r="53" spans="2:16" ht="14.25" x14ac:dyDescent="0.2">
      <c r="C53" s="6"/>
      <c r="D53" s="6"/>
      <c r="E53" s="6"/>
      <c r="F53" s="6"/>
      <c r="G53" s="6"/>
      <c r="H53" s="6"/>
      <c r="I53" s="6"/>
      <c r="L53" s="256"/>
    </row>
    <row r="54" spans="2:16" ht="14.25" x14ac:dyDescent="0.2">
      <c r="B54" s="6"/>
      <c r="C54" s="6"/>
      <c r="D54" s="6"/>
      <c r="E54" s="6"/>
      <c r="F54" s="6"/>
      <c r="G54" s="6"/>
      <c r="H54" s="6"/>
      <c r="I54" s="6"/>
    </row>
    <row r="55" spans="2:16" ht="14.25" x14ac:dyDescent="0.2">
      <c r="B55" s="6"/>
      <c r="C55" s="6"/>
      <c r="D55" s="6"/>
      <c r="E55" s="6"/>
      <c r="F55" s="6"/>
      <c r="G55" s="6"/>
      <c r="H55" s="6"/>
      <c r="I55" s="6"/>
    </row>
    <row r="56" spans="2:16" ht="14.25" x14ac:dyDescent="0.2">
      <c r="C56" s="6"/>
      <c r="D56" s="6"/>
      <c r="E56" s="6"/>
      <c r="F56" s="6"/>
      <c r="G56" s="6"/>
      <c r="H56" s="6"/>
      <c r="I56" s="6"/>
    </row>
    <row r="60" spans="2:16" ht="14.25" x14ac:dyDescent="0.2">
      <c r="D60" s="6"/>
      <c r="E60" s="6"/>
      <c r="F60" s="6"/>
      <c r="G60" s="6"/>
      <c r="H60" s="6"/>
      <c r="I60" s="6"/>
    </row>
    <row r="65" ht="3.75" customHeight="1" x14ac:dyDescent="0.2"/>
  </sheetData>
  <customSheetViews>
    <customSheetView guid="{A33F8889-3639-4133-9F61-32089B91F717}" scale="80" showPageBreaks="1" showGridLines="0" outlineSymbols="0" zeroValues="0" printArea="1" hiddenRows="1" showRuler="0">
      <selection activeCell="D34" sqref="D34"/>
      <pageMargins left="0.78740157480314965" right="0.78740157480314965" top="0.59055118110236227" bottom="0.98425196850393704" header="0.51181102362204722" footer="0.51181102362204722"/>
      <printOptions horizontalCentered="1"/>
      <pageSetup paperSize="9" orientation="portrait" horizontalDpi="4294967293" verticalDpi="360" r:id="rId1"/>
      <headerFooter alignWithMargins="0">
        <oddFooter>&amp;C&amp;P</oddFooter>
      </headerFooter>
    </customSheetView>
  </customSheetViews>
  <mergeCells count="2">
    <mergeCell ref="F7:H7"/>
    <mergeCell ref="A14:A29"/>
  </mergeCells>
  <phoneticPr fontId="12" type="noConversion"/>
  <printOptions horizontalCentered="1" gridLinesSet="0"/>
  <pageMargins left="0.59055118110236227" right="0.19685039370078741" top="0.59055118110236227" bottom="0.98425196850393704" header="0.51181102362204722" footer="0.51181102362204722"/>
  <pageSetup paperSize="9" orientation="portrait" horizontalDpi="4294967293" verticalDpi="4294967293" r:id="rId2"/>
  <headerFooter alignWithMargins="0">
    <oddFooter>&amp;C&amp;P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5" name="Spinner 1">
              <controlPr defaultSize="0" print="0" autoPict="0">
                <anchor moveWithCells="1" sizeWithCells="1">
                  <from>
                    <xdr:col>4</xdr:col>
                    <xdr:colOff>400050</xdr:colOff>
                    <xdr:row>14</xdr:row>
                    <xdr:rowOff>47625</xdr:rowOff>
                  </from>
                  <to>
                    <xdr:col>4</xdr:col>
                    <xdr:colOff>742950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6"/>
  <dimension ref="A1:G70"/>
  <sheetViews>
    <sheetView showGridLines="0" showRowColHeaders="0" showZeros="0" showOutlineSymbols="0" zoomScale="200" zoomScaleNormal="200" workbookViewId="0">
      <selection sqref="A1:G1"/>
    </sheetView>
  </sheetViews>
  <sheetFormatPr baseColWidth="10" defaultRowHeight="12.75" x14ac:dyDescent="0.2"/>
  <cols>
    <col min="1" max="1" width="16.7109375" customWidth="1"/>
    <col min="5" max="5" width="12.7109375" customWidth="1"/>
    <col min="7" max="7" width="13.5703125" customWidth="1"/>
  </cols>
  <sheetData>
    <row r="1" spans="1:7" ht="18" x14ac:dyDescent="0.25">
      <c r="A1" s="402" t="s">
        <v>172</v>
      </c>
      <c r="B1" s="402"/>
      <c r="C1" s="402"/>
      <c r="D1" s="402"/>
      <c r="E1" s="402"/>
      <c r="F1" s="402"/>
      <c r="G1" s="402"/>
    </row>
    <row r="2" spans="1:7" ht="12.75" customHeight="1" x14ac:dyDescent="0.2">
      <c r="A2" s="403" t="s">
        <v>171</v>
      </c>
      <c r="B2" s="403"/>
      <c r="C2" s="403"/>
      <c r="D2" s="403"/>
      <c r="E2" s="403"/>
      <c r="F2" s="403"/>
      <c r="G2" s="403"/>
    </row>
    <row r="3" spans="1:7" ht="12.75" customHeight="1" x14ac:dyDescent="0.25">
      <c r="A3" s="135" t="s">
        <v>379</v>
      </c>
      <c r="B3" s="133"/>
      <c r="C3" s="134"/>
      <c r="D3" s="133"/>
      <c r="E3" s="133"/>
      <c r="F3" s="133"/>
      <c r="G3" s="133"/>
    </row>
    <row r="4" spans="1:7" x14ac:dyDescent="0.2">
      <c r="A4" s="141" t="s">
        <v>381</v>
      </c>
      <c r="B4" s="133"/>
      <c r="C4" s="133"/>
      <c r="D4" s="133"/>
      <c r="E4" s="133"/>
      <c r="F4" s="133"/>
      <c r="G4" s="133"/>
    </row>
    <row r="5" spans="1:7" x14ac:dyDescent="0.2">
      <c r="A5" s="136" t="s">
        <v>380</v>
      </c>
      <c r="B5" s="137"/>
      <c r="C5" s="133"/>
      <c r="D5" s="133"/>
      <c r="E5" s="280" t="s">
        <v>378</v>
      </c>
      <c r="F5" s="138"/>
      <c r="G5" s="355">
        <f ca="1">TODAY()</f>
        <v>46239</v>
      </c>
    </row>
    <row r="6" spans="1:7" x14ac:dyDescent="0.2">
      <c r="A6" s="133"/>
      <c r="B6" s="133"/>
      <c r="C6" s="133"/>
      <c r="D6" s="133"/>
      <c r="E6" s="133"/>
      <c r="F6" s="133"/>
      <c r="G6" s="133"/>
    </row>
    <row r="7" spans="1:7" x14ac:dyDescent="0.2">
      <c r="A7" s="133"/>
      <c r="B7" s="133"/>
      <c r="C7" s="133"/>
      <c r="D7" s="133"/>
      <c r="E7" s="133"/>
      <c r="F7" s="133"/>
      <c r="G7" s="133"/>
    </row>
    <row r="8" spans="1:7" x14ac:dyDescent="0.2">
      <c r="A8" s="133" t="s">
        <v>32</v>
      </c>
      <c r="B8" s="133"/>
      <c r="C8" s="133"/>
      <c r="D8" s="405"/>
      <c r="E8" s="405"/>
      <c r="F8" s="139"/>
      <c r="G8" s="133"/>
    </row>
    <row r="9" spans="1:7" x14ac:dyDescent="0.2">
      <c r="A9" s="133"/>
      <c r="B9" s="133"/>
      <c r="C9" s="133"/>
      <c r="D9" s="133"/>
      <c r="E9" s="133"/>
      <c r="F9" s="133"/>
      <c r="G9" s="133"/>
    </row>
    <row r="10" spans="1:7" x14ac:dyDescent="0.2">
      <c r="A10" s="133"/>
      <c r="B10" s="133"/>
      <c r="C10" s="133"/>
      <c r="D10" s="133"/>
      <c r="E10" s="133"/>
      <c r="F10" s="133"/>
      <c r="G10" s="133"/>
    </row>
    <row r="11" spans="1:7" x14ac:dyDescent="0.2">
      <c r="A11" s="405"/>
      <c r="B11" s="405"/>
      <c r="C11" s="133"/>
      <c r="D11" s="133"/>
      <c r="E11" s="404"/>
      <c r="F11" s="404"/>
      <c r="G11" s="133"/>
    </row>
    <row r="12" spans="1:7" x14ac:dyDescent="0.2">
      <c r="A12" s="133" t="s">
        <v>33</v>
      </c>
      <c r="B12" s="133"/>
      <c r="C12" s="133"/>
      <c r="D12" s="133"/>
      <c r="E12" s="133" t="s">
        <v>34</v>
      </c>
      <c r="F12" s="133"/>
      <c r="G12" s="133"/>
    </row>
    <row r="13" spans="1:7" x14ac:dyDescent="0.2">
      <c r="A13" s="133"/>
      <c r="B13" s="133"/>
      <c r="C13" s="133"/>
      <c r="D13" s="133"/>
      <c r="E13" s="133"/>
      <c r="F13" s="133"/>
      <c r="G13" s="133"/>
    </row>
    <row r="14" spans="1:7" x14ac:dyDescent="0.2">
      <c r="A14" s="133"/>
      <c r="B14" s="133"/>
      <c r="C14" s="133"/>
      <c r="D14" s="133"/>
      <c r="E14" s="133"/>
      <c r="F14" s="133"/>
      <c r="G14" s="133"/>
    </row>
    <row r="15" spans="1:7" x14ac:dyDescent="0.2">
      <c r="A15" s="140"/>
      <c r="B15" s="140"/>
      <c r="C15" s="133"/>
      <c r="D15" s="133"/>
      <c r="E15" s="140"/>
      <c r="F15" s="140"/>
      <c r="G15" s="133"/>
    </row>
    <row r="16" spans="1:7" x14ac:dyDescent="0.2">
      <c r="A16" s="133" t="s">
        <v>35</v>
      </c>
      <c r="B16" s="133"/>
      <c r="C16" s="133"/>
      <c r="D16" s="133"/>
      <c r="E16" s="133"/>
      <c r="F16" s="133"/>
      <c r="G16" s="133"/>
    </row>
    <row r="17" spans="1:7" x14ac:dyDescent="0.2">
      <c r="A17" s="133" t="s">
        <v>36</v>
      </c>
      <c r="B17" s="133"/>
      <c r="C17" s="133"/>
      <c r="D17" s="141"/>
      <c r="E17" s="133"/>
      <c r="F17" s="133"/>
      <c r="G17" s="133"/>
    </row>
    <row r="18" spans="1:7" x14ac:dyDescent="0.2">
      <c r="A18" s="133"/>
      <c r="B18" s="133"/>
      <c r="C18" s="141"/>
      <c r="D18" s="141"/>
      <c r="E18" s="141"/>
      <c r="F18" s="133"/>
      <c r="G18" s="133"/>
    </row>
    <row r="19" spans="1:7" x14ac:dyDescent="0.2">
      <c r="A19" s="142" t="s">
        <v>37</v>
      </c>
      <c r="B19" s="133"/>
      <c r="C19" s="133"/>
      <c r="D19" s="133"/>
      <c r="E19" s="133"/>
      <c r="F19" s="133"/>
      <c r="G19" s="133"/>
    </row>
    <row r="20" spans="1:7" x14ac:dyDescent="0.2">
      <c r="A20" s="133"/>
      <c r="B20" s="133"/>
      <c r="C20" s="133"/>
      <c r="D20" s="133"/>
      <c r="E20" s="133"/>
      <c r="F20" s="133"/>
      <c r="G20" s="133"/>
    </row>
    <row r="21" spans="1:7" x14ac:dyDescent="0.2">
      <c r="A21" s="133"/>
      <c r="B21" s="133"/>
      <c r="C21" s="133"/>
      <c r="D21" s="133"/>
      <c r="E21" s="133"/>
      <c r="F21" s="133"/>
      <c r="G21" s="133"/>
    </row>
    <row r="22" spans="1:7" x14ac:dyDescent="0.2">
      <c r="A22" s="133"/>
      <c r="B22" s="133"/>
      <c r="C22" s="133"/>
      <c r="D22" s="133"/>
      <c r="E22" s="133"/>
      <c r="F22" s="133"/>
      <c r="G22" s="133"/>
    </row>
    <row r="23" spans="1:7" x14ac:dyDescent="0.2">
      <c r="A23" s="133"/>
      <c r="B23" s="133"/>
      <c r="C23" s="133"/>
      <c r="D23" s="133"/>
      <c r="E23" s="133"/>
      <c r="F23" s="133"/>
      <c r="G23" s="133"/>
    </row>
    <row r="24" spans="1:7" x14ac:dyDescent="0.2">
      <c r="A24" s="133"/>
      <c r="B24" s="133"/>
      <c r="C24" s="133"/>
      <c r="D24" s="133"/>
      <c r="E24" s="133"/>
      <c r="F24" s="133"/>
      <c r="G24" s="133"/>
    </row>
    <row r="25" spans="1:7" x14ac:dyDescent="0.2">
      <c r="A25" s="133"/>
      <c r="B25" s="133"/>
      <c r="C25" s="133"/>
      <c r="D25" s="133"/>
      <c r="E25" s="133"/>
      <c r="F25" s="133"/>
      <c r="G25" s="133"/>
    </row>
    <row r="26" spans="1:7" x14ac:dyDescent="0.2">
      <c r="A26" s="133"/>
      <c r="B26" s="133"/>
      <c r="C26" s="133"/>
      <c r="D26" s="133"/>
      <c r="E26" s="133"/>
      <c r="F26" s="133"/>
      <c r="G26" s="133"/>
    </row>
    <row r="27" spans="1:7" x14ac:dyDescent="0.2">
      <c r="A27" s="133"/>
      <c r="B27" s="133"/>
      <c r="C27" s="133"/>
      <c r="D27" s="133"/>
      <c r="E27" s="133"/>
      <c r="F27" s="133"/>
      <c r="G27" s="133"/>
    </row>
    <row r="28" spans="1:7" x14ac:dyDescent="0.2">
      <c r="A28" s="133"/>
      <c r="B28" s="133"/>
      <c r="C28" s="133"/>
      <c r="D28" s="133"/>
      <c r="E28" s="133"/>
      <c r="F28" s="133"/>
      <c r="G28" s="133"/>
    </row>
    <row r="29" spans="1:7" x14ac:dyDescent="0.2">
      <c r="A29" s="133"/>
      <c r="B29" s="133"/>
      <c r="C29" s="133"/>
      <c r="D29" s="133"/>
      <c r="E29" s="133"/>
      <c r="F29" s="133"/>
      <c r="G29" s="133"/>
    </row>
    <row r="30" spans="1:7" x14ac:dyDescent="0.2">
      <c r="A30" s="133"/>
      <c r="B30" s="133"/>
      <c r="C30" s="133"/>
      <c r="D30" s="133"/>
      <c r="E30" s="133"/>
      <c r="F30" s="133"/>
      <c r="G30" s="133"/>
    </row>
    <row r="31" spans="1:7" x14ac:dyDescent="0.2">
      <c r="A31" s="133"/>
      <c r="B31" s="133"/>
      <c r="C31" s="133"/>
      <c r="D31" s="133"/>
      <c r="E31" s="133"/>
      <c r="F31" s="133"/>
      <c r="G31" s="133"/>
    </row>
    <row r="32" spans="1:7" x14ac:dyDescent="0.2">
      <c r="A32" s="142" t="s">
        <v>38</v>
      </c>
      <c r="B32" s="133"/>
      <c r="C32" s="140"/>
      <c r="D32" s="140"/>
      <c r="E32" s="140"/>
      <c r="F32" s="140"/>
      <c r="G32" s="140"/>
    </row>
    <row r="33" spans="1:7" x14ac:dyDescent="0.2">
      <c r="A33" s="133" t="s">
        <v>39</v>
      </c>
      <c r="B33" s="133"/>
      <c r="C33" s="133"/>
      <c r="D33" s="133"/>
      <c r="E33" s="133"/>
      <c r="F33" s="133"/>
      <c r="G33" s="133"/>
    </row>
    <row r="34" spans="1:7" x14ac:dyDescent="0.2">
      <c r="A34" s="133"/>
      <c r="B34" s="133" t="s">
        <v>40</v>
      </c>
      <c r="C34" s="133"/>
      <c r="D34" s="133"/>
      <c r="E34" s="133"/>
      <c r="F34" s="143" t="s">
        <v>81</v>
      </c>
      <c r="G34" s="133"/>
    </row>
    <row r="35" spans="1:7" x14ac:dyDescent="0.2">
      <c r="A35" s="133"/>
      <c r="B35" s="133" t="s">
        <v>42</v>
      </c>
      <c r="C35" s="133"/>
      <c r="D35" s="133"/>
      <c r="E35" s="133"/>
      <c r="F35" s="143" t="s">
        <v>43</v>
      </c>
      <c r="G35" s="133"/>
    </row>
    <row r="36" spans="1:7" x14ac:dyDescent="0.2">
      <c r="A36" s="133"/>
      <c r="B36" s="133" t="s">
        <v>44</v>
      </c>
      <c r="C36" s="133"/>
      <c r="D36" s="133"/>
      <c r="E36" s="133"/>
      <c r="F36" s="133"/>
      <c r="G36" s="133"/>
    </row>
    <row r="37" spans="1:7" x14ac:dyDescent="0.2">
      <c r="A37" s="133"/>
      <c r="B37" s="133" t="s">
        <v>45</v>
      </c>
      <c r="C37" s="133"/>
      <c r="D37" s="133"/>
      <c r="E37" s="133"/>
      <c r="F37" s="143" t="s">
        <v>43</v>
      </c>
      <c r="G37" s="133"/>
    </row>
    <row r="38" spans="1:7" x14ac:dyDescent="0.2">
      <c r="A38" s="133"/>
      <c r="B38" s="133"/>
      <c r="C38" s="133"/>
      <c r="D38" s="133"/>
      <c r="E38" s="133"/>
      <c r="F38" s="133"/>
      <c r="G38" s="133"/>
    </row>
    <row r="39" spans="1:7" x14ac:dyDescent="0.2">
      <c r="A39" s="133" t="s">
        <v>46</v>
      </c>
      <c r="B39" s="133"/>
      <c r="C39" s="133"/>
      <c r="D39" s="133"/>
      <c r="E39" s="133"/>
      <c r="F39" s="140"/>
      <c r="G39" s="140"/>
    </row>
    <row r="40" spans="1:7" x14ac:dyDescent="0.2">
      <c r="A40" s="133"/>
      <c r="B40" s="133" t="s">
        <v>47</v>
      </c>
      <c r="C40" s="133"/>
      <c r="D40" s="133"/>
      <c r="E40" s="133"/>
      <c r="F40" s="140"/>
      <c r="G40" s="140"/>
    </row>
    <row r="41" spans="1:7" x14ac:dyDescent="0.2">
      <c r="A41" s="133"/>
      <c r="B41" s="133" t="s">
        <v>48</v>
      </c>
      <c r="C41" s="133"/>
      <c r="D41" s="133"/>
      <c r="E41" s="133"/>
      <c r="F41" s="140"/>
      <c r="G41" s="140"/>
    </row>
    <row r="42" spans="1:7" x14ac:dyDescent="0.2">
      <c r="A42" s="133"/>
      <c r="B42" s="133" t="s">
        <v>49</v>
      </c>
      <c r="C42" s="133"/>
      <c r="D42" s="133"/>
      <c r="E42" s="133"/>
      <c r="F42" s="133"/>
      <c r="G42" s="133"/>
    </row>
    <row r="43" spans="1:7" x14ac:dyDescent="0.2">
      <c r="A43" s="133"/>
      <c r="B43" s="133" t="s">
        <v>50</v>
      </c>
      <c r="C43" s="133"/>
      <c r="D43" s="133"/>
      <c r="E43" s="133"/>
      <c r="F43" s="133"/>
      <c r="G43" s="133"/>
    </row>
    <row r="44" spans="1:7" x14ac:dyDescent="0.2">
      <c r="A44" s="133"/>
      <c r="B44" s="133" t="s">
        <v>51</v>
      </c>
      <c r="C44" s="133"/>
      <c r="D44" s="133"/>
      <c r="E44" s="133"/>
      <c r="F44" s="140"/>
      <c r="G44" s="140"/>
    </row>
    <row r="45" spans="1:7" x14ac:dyDescent="0.2">
      <c r="A45" s="133"/>
      <c r="B45" s="133" t="s">
        <v>52</v>
      </c>
      <c r="C45" s="133"/>
      <c r="D45" s="133"/>
      <c r="E45" s="133"/>
      <c r="F45" s="133" t="s">
        <v>53</v>
      </c>
      <c r="G45" s="133"/>
    </row>
    <row r="46" spans="1:7" x14ac:dyDescent="0.2">
      <c r="A46" s="133"/>
      <c r="B46" s="133" t="s">
        <v>54</v>
      </c>
      <c r="C46" s="133"/>
      <c r="D46" s="133"/>
      <c r="E46" s="133"/>
      <c r="F46" s="144" t="s">
        <v>55</v>
      </c>
      <c r="G46" s="133"/>
    </row>
    <row r="47" spans="1:7" x14ac:dyDescent="0.2">
      <c r="A47" s="133"/>
      <c r="B47" s="133" t="s">
        <v>56</v>
      </c>
      <c r="C47" s="133"/>
      <c r="D47" s="133"/>
      <c r="E47" s="133"/>
      <c r="F47" s="144" t="s">
        <v>57</v>
      </c>
      <c r="G47" s="133"/>
    </row>
    <row r="48" spans="1:7" x14ac:dyDescent="0.2">
      <c r="A48" s="133"/>
      <c r="B48" s="133" t="s">
        <v>58</v>
      </c>
      <c r="C48" s="133"/>
      <c r="D48" s="133"/>
      <c r="E48" s="133"/>
      <c r="F48" s="133"/>
      <c r="G48" s="133"/>
    </row>
    <row r="49" spans="1:7" x14ac:dyDescent="0.2">
      <c r="A49" s="133"/>
      <c r="B49" s="140"/>
      <c r="C49" s="140"/>
      <c r="D49" s="140"/>
      <c r="E49" s="140"/>
      <c r="F49" s="140"/>
      <c r="G49" s="140"/>
    </row>
    <row r="50" spans="1:7" x14ac:dyDescent="0.2">
      <c r="A50" s="133"/>
      <c r="B50" s="140"/>
      <c r="C50" s="140"/>
      <c r="D50" s="140"/>
      <c r="E50" s="140"/>
      <c r="F50" s="140"/>
      <c r="G50" s="140"/>
    </row>
    <row r="51" spans="1:7" x14ac:dyDescent="0.2">
      <c r="A51" s="133"/>
      <c r="B51" s="140"/>
      <c r="C51" s="140"/>
      <c r="D51" s="140"/>
      <c r="E51" s="140"/>
      <c r="F51" s="140"/>
      <c r="G51" s="140"/>
    </row>
    <row r="52" spans="1:7" x14ac:dyDescent="0.2">
      <c r="A52" s="133"/>
      <c r="B52" s="133" t="s">
        <v>59</v>
      </c>
      <c r="C52" s="133"/>
      <c r="D52" s="133"/>
      <c r="E52" s="133"/>
      <c r="F52" s="133" t="s">
        <v>53</v>
      </c>
      <c r="G52" s="133"/>
    </row>
    <row r="53" spans="1:7" x14ac:dyDescent="0.2">
      <c r="A53" s="133"/>
      <c r="B53" s="133" t="s">
        <v>60</v>
      </c>
      <c r="C53" s="133"/>
      <c r="D53" s="133"/>
      <c r="E53" s="133"/>
      <c r="F53" s="133"/>
      <c r="G53" s="133"/>
    </row>
    <row r="54" spans="1:7" x14ac:dyDescent="0.2">
      <c r="A54" s="133"/>
      <c r="B54" s="133"/>
      <c r="C54" s="133"/>
      <c r="D54" s="133"/>
      <c r="E54" s="133"/>
      <c r="F54" s="133"/>
      <c r="G54" s="133"/>
    </row>
    <row r="55" spans="1:7" x14ac:dyDescent="0.2">
      <c r="A55" s="133"/>
      <c r="B55" s="133" t="s">
        <v>61</v>
      </c>
      <c r="C55" s="133"/>
      <c r="D55" s="133"/>
      <c r="E55" s="133"/>
      <c r="F55" s="140"/>
      <c r="G55" s="140"/>
    </row>
    <row r="56" spans="1:7" x14ac:dyDescent="0.2">
      <c r="A56" s="133"/>
      <c r="B56" s="133" t="s">
        <v>62</v>
      </c>
      <c r="C56" s="133"/>
      <c r="D56" s="133"/>
      <c r="E56" s="133"/>
      <c r="F56" s="140"/>
      <c r="G56" s="140"/>
    </row>
    <row r="57" spans="1:7" x14ac:dyDescent="0.2">
      <c r="A57" s="133"/>
      <c r="B57" s="133" t="s">
        <v>63</v>
      </c>
      <c r="C57" s="133"/>
      <c r="D57" s="133"/>
      <c r="E57" s="133"/>
      <c r="F57" s="140"/>
      <c r="G57" s="140"/>
    </row>
    <row r="58" spans="1:7" x14ac:dyDescent="0.2">
      <c r="A58" s="133"/>
      <c r="B58" s="133"/>
      <c r="C58" s="133"/>
      <c r="D58" s="133"/>
      <c r="E58" s="133"/>
      <c r="F58" s="133"/>
      <c r="G58" s="133"/>
    </row>
    <row r="59" spans="1:7" x14ac:dyDescent="0.2">
      <c r="A59" s="133" t="s">
        <v>64</v>
      </c>
      <c r="B59" s="133"/>
      <c r="C59" s="133"/>
      <c r="D59" s="133"/>
      <c r="E59" s="133"/>
      <c r="F59" s="133"/>
      <c r="G59" s="133"/>
    </row>
    <row r="60" spans="1:7" x14ac:dyDescent="0.2">
      <c r="A60" s="140"/>
      <c r="B60" s="140"/>
      <c r="C60" s="140"/>
      <c r="D60" s="140"/>
      <c r="E60" s="140"/>
      <c r="F60" s="140"/>
      <c r="G60" s="140"/>
    </row>
    <row r="61" spans="1:7" x14ac:dyDescent="0.2">
      <c r="A61" s="140"/>
      <c r="B61" s="140"/>
      <c r="C61" s="140"/>
      <c r="D61" s="140"/>
      <c r="E61" s="140"/>
      <c r="F61" s="140"/>
      <c r="G61" s="140"/>
    </row>
    <row r="62" spans="1:7" x14ac:dyDescent="0.2">
      <c r="A62" s="133" t="s">
        <v>65</v>
      </c>
      <c r="B62" s="133"/>
      <c r="C62" s="133"/>
      <c r="D62" s="133"/>
      <c r="E62" s="133"/>
      <c r="F62" s="143" t="s">
        <v>43</v>
      </c>
      <c r="G62" s="133"/>
    </row>
    <row r="63" spans="1:7" x14ac:dyDescent="0.2">
      <c r="A63" s="133"/>
      <c r="B63" s="133"/>
      <c r="C63" s="133"/>
      <c r="D63" s="133"/>
      <c r="E63" s="133"/>
      <c r="F63" s="133"/>
      <c r="G63" s="133"/>
    </row>
    <row r="64" spans="1:7" x14ac:dyDescent="0.2">
      <c r="A64" s="133"/>
      <c r="B64" s="133" t="s">
        <v>66</v>
      </c>
      <c r="C64" s="133"/>
      <c r="D64" s="133"/>
      <c r="E64" s="140" t="s">
        <v>30</v>
      </c>
      <c r="F64" s="140" t="s">
        <v>31</v>
      </c>
      <c r="G64" s="140"/>
    </row>
    <row r="65" spans="1:7" x14ac:dyDescent="0.2">
      <c r="A65" s="133"/>
      <c r="B65" s="133"/>
      <c r="C65" s="133"/>
      <c r="D65" s="133"/>
      <c r="E65" s="133"/>
      <c r="F65" s="133"/>
      <c r="G65" s="133"/>
    </row>
    <row r="66" spans="1:7" x14ac:dyDescent="0.2">
      <c r="A66" s="133" t="s">
        <v>67</v>
      </c>
      <c r="B66" s="133"/>
      <c r="C66" s="133"/>
      <c r="D66" s="133"/>
      <c r="E66" s="133"/>
      <c r="F66" s="133" t="s">
        <v>41</v>
      </c>
      <c r="G66" s="133"/>
    </row>
    <row r="67" spans="1:7" x14ac:dyDescent="0.2">
      <c r="A67" s="133"/>
      <c r="B67" s="133"/>
      <c r="C67" s="133"/>
      <c r="D67" s="133"/>
      <c r="E67" s="133"/>
      <c r="F67" s="133"/>
      <c r="G67" s="133"/>
    </row>
    <row r="68" spans="1:7" x14ac:dyDescent="0.2">
      <c r="A68" s="133"/>
      <c r="B68" s="133"/>
      <c r="C68" s="133"/>
      <c r="D68" s="133"/>
      <c r="E68" s="133"/>
      <c r="F68" s="133"/>
      <c r="G68" s="133"/>
    </row>
    <row r="69" spans="1:7" ht="13.5" thickBot="1" x14ac:dyDescent="0.25">
      <c r="A69" s="145">
        <f ca="1">TODAY()</f>
        <v>46239</v>
      </c>
      <c r="B69" s="133"/>
      <c r="C69" s="146"/>
      <c r="D69" s="146"/>
      <c r="E69" s="146"/>
      <c r="F69" s="133"/>
      <c r="G69" s="133"/>
    </row>
    <row r="70" spans="1:7" x14ac:dyDescent="0.2">
      <c r="A70" s="133" t="s">
        <v>17</v>
      </c>
      <c r="B70" s="133"/>
      <c r="C70" s="133" t="s">
        <v>68</v>
      </c>
      <c r="D70" s="133"/>
      <c r="E70" s="133"/>
      <c r="F70" s="133"/>
      <c r="G70" s="133"/>
    </row>
  </sheetData>
  <customSheetViews>
    <customSheetView guid="{A33F8889-3639-4133-9F61-32089B91F717}" scale="150" showGridLines="0" showRowCol="0" outlineSymbols="0" zeroValues="0" showRuler="0">
      <selection activeCell="J10" sqref="J10"/>
      <rowBreaks count="1" manualBreakCount="1">
        <brk id="53" max="65535" man="1"/>
      </rowBreaks>
      <pageMargins left="0.78740157480314965" right="0.59055118110236227" top="0.98425196850393704" bottom="0.98425196850393704" header="0.51181102362204722" footer="0.51181102362204722"/>
      <pageSetup paperSize="9" orientation="portrait" horizontalDpi="180" verticalDpi="360" r:id="rId1"/>
      <headerFooter alignWithMargins="0">
        <oddHeader>&amp;F</oddHeader>
        <oddFooter>Seite &amp;P&amp;LC:\PRIVAT\KRANK\KRANK.XLS</oddFooter>
      </headerFooter>
    </customSheetView>
  </customSheetViews>
  <mergeCells count="5">
    <mergeCell ref="A1:G1"/>
    <mergeCell ref="A2:G2"/>
    <mergeCell ref="E11:F11"/>
    <mergeCell ref="A11:B11"/>
    <mergeCell ref="D8:E8"/>
  </mergeCells>
  <phoneticPr fontId="12" type="noConversion"/>
  <printOptions gridLinesSet="0"/>
  <pageMargins left="0.78740157480314965" right="0.59055118110236227" top="0.98425196850393704" bottom="0.98425196850393704" header="0.51181102362204722" footer="0.51181102362204722"/>
  <pageSetup paperSize="9" orientation="portrait" blackAndWhite="1" horizontalDpi="180" verticalDpi="360" r:id="rId2"/>
  <headerFooter alignWithMargins="0">
    <oddHeader>&amp;F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6</vt:i4>
      </vt:variant>
    </vt:vector>
  </HeadingPairs>
  <TitlesOfParts>
    <vt:vector size="15" baseType="lpstr">
      <vt:lpstr>Info </vt:lpstr>
      <vt:lpstr>E</vt:lpstr>
      <vt:lpstr>A </vt:lpstr>
      <vt:lpstr>Vermerke </vt:lpstr>
      <vt:lpstr>Fahrten </vt:lpstr>
      <vt:lpstr>Krankheitskosten</vt:lpstr>
      <vt:lpstr>PKV-Abrechnung</vt:lpstr>
      <vt:lpstr>Beihilfeabrechnung</vt:lpstr>
      <vt:lpstr>Unfallanzeige</vt:lpstr>
      <vt:lpstr>Beihilfeabrechnung!Druckbereich</vt:lpstr>
      <vt:lpstr>'PKV-Abrechnung'!Druckbereich</vt:lpstr>
      <vt:lpstr>Beihilfeabrechnung!Drucktitel</vt:lpstr>
      <vt:lpstr>Krankheitskosten!Drucktitel</vt:lpstr>
      <vt:lpstr>'PKV-Abrechnung'!Drucktitel</vt:lpstr>
      <vt:lpstr>Listenname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KRANKHEITSKOSTEN</dc:title>
  <dc:subject>Abrechnung der Krankheitskosten</dc:subject>
  <dc:creator>Luck</dc:creator>
  <cp:keywords>Krank</cp:keywords>
  <dc:description>Private Versicherung und Beihilfe</dc:description>
  <cp:lastModifiedBy>Werner Luck</cp:lastModifiedBy>
  <cp:lastPrinted>2019-11-18T14:36:50Z</cp:lastPrinted>
  <dcterms:created xsi:type="dcterms:W3CDTF">2004-01-18T12:08:43Z</dcterms:created>
  <dcterms:modified xsi:type="dcterms:W3CDTF">2026-08-05T08:51:50Z</dcterms:modified>
</cp:coreProperties>
</file>